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OneDrive\Desktop\"/>
    </mc:Choice>
  </mc:AlternateContent>
  <xr:revisionPtr revIDLastSave="0" documentId="8_{DD31E354-E790-46DE-9904-7DB48B6EDDFD}" xr6:coauthVersionLast="47" xr6:coauthVersionMax="47" xr10:uidLastSave="{00000000-0000-0000-0000-000000000000}"/>
  <bookViews>
    <workbookView xWindow="-108" yWindow="-108" windowWidth="23256" windowHeight="12456" xr2:uid="{8E59970B-D3B5-466E-A6AD-54CA07A5B356}"/>
  </bookViews>
  <sheets>
    <sheet name="Lis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32" i="1" l="1"/>
  <c r="J332" i="1"/>
  <c r="H332" i="1"/>
  <c r="F332" i="1"/>
  <c r="K331" i="1"/>
  <c r="J331" i="1"/>
  <c r="H331" i="1"/>
  <c r="F331" i="1"/>
  <c r="K330" i="1"/>
  <c r="J330" i="1"/>
  <c r="H330" i="1"/>
  <c r="F330" i="1"/>
  <c r="K329" i="1"/>
  <c r="J329" i="1"/>
  <c r="H329" i="1"/>
  <c r="F329" i="1"/>
  <c r="K328" i="1"/>
  <c r="J328" i="1"/>
  <c r="H328" i="1"/>
  <c r="F328" i="1"/>
  <c r="K327" i="1"/>
  <c r="J327" i="1"/>
  <c r="H327" i="1"/>
  <c r="F327" i="1"/>
  <c r="K326" i="1"/>
  <c r="J326" i="1"/>
  <c r="H326" i="1"/>
  <c r="F326" i="1"/>
  <c r="K325" i="1"/>
  <c r="J325" i="1"/>
  <c r="H325" i="1"/>
  <c r="F325" i="1"/>
  <c r="K324" i="1"/>
  <c r="J324" i="1"/>
  <c r="H324" i="1"/>
  <c r="F324" i="1"/>
  <c r="K323" i="1"/>
  <c r="J323" i="1"/>
  <c r="H323" i="1"/>
  <c r="F323" i="1"/>
  <c r="K322" i="1"/>
  <c r="J322" i="1"/>
  <c r="H322" i="1"/>
  <c r="F322" i="1"/>
  <c r="K321" i="1"/>
  <c r="J321" i="1"/>
  <c r="H321" i="1"/>
  <c r="F321" i="1"/>
  <c r="K320" i="1"/>
  <c r="J320" i="1"/>
  <c r="H320" i="1"/>
  <c r="F320" i="1"/>
  <c r="K319" i="1"/>
  <c r="J319" i="1"/>
  <c r="H319" i="1"/>
  <c r="F319" i="1"/>
  <c r="K318" i="1"/>
  <c r="J318" i="1"/>
  <c r="H318" i="1"/>
  <c r="F318" i="1"/>
  <c r="K317" i="1"/>
  <c r="J317" i="1"/>
  <c r="H317" i="1"/>
  <c r="F317" i="1"/>
  <c r="K316" i="1"/>
  <c r="J316" i="1"/>
  <c r="H316" i="1"/>
  <c r="F316" i="1"/>
  <c r="K315" i="1"/>
  <c r="J315" i="1"/>
  <c r="H315" i="1"/>
  <c r="F315" i="1"/>
  <c r="K314" i="1"/>
  <c r="J314" i="1"/>
  <c r="H314" i="1"/>
  <c r="F314" i="1"/>
  <c r="K313" i="1"/>
  <c r="J313" i="1"/>
  <c r="H313" i="1"/>
  <c r="F313" i="1"/>
  <c r="K312" i="1"/>
  <c r="J312" i="1"/>
  <c r="H312" i="1"/>
  <c r="F312" i="1"/>
  <c r="K311" i="1"/>
  <c r="J311" i="1"/>
  <c r="H311" i="1"/>
  <c r="F311" i="1"/>
  <c r="K310" i="1"/>
  <c r="J310" i="1"/>
  <c r="H310" i="1"/>
  <c r="F310" i="1"/>
  <c r="B308" i="1"/>
  <c r="K297" i="1"/>
  <c r="J297" i="1"/>
  <c r="H297" i="1"/>
  <c r="F297" i="1"/>
  <c r="K296" i="1"/>
  <c r="J296" i="1"/>
  <c r="H296" i="1"/>
  <c r="F296" i="1"/>
  <c r="K295" i="1"/>
  <c r="J295" i="1"/>
  <c r="H295" i="1"/>
  <c r="F295" i="1"/>
  <c r="K294" i="1"/>
  <c r="J294" i="1"/>
  <c r="H294" i="1"/>
  <c r="F294" i="1"/>
  <c r="K293" i="1"/>
  <c r="J293" i="1"/>
  <c r="H293" i="1"/>
  <c r="F293" i="1"/>
  <c r="K292" i="1"/>
  <c r="J292" i="1"/>
  <c r="H292" i="1"/>
  <c r="F292" i="1"/>
  <c r="K291" i="1"/>
  <c r="J291" i="1"/>
  <c r="H291" i="1"/>
  <c r="F291" i="1"/>
  <c r="K290" i="1"/>
  <c r="J290" i="1"/>
  <c r="H290" i="1"/>
  <c r="F290" i="1"/>
  <c r="K289" i="1"/>
  <c r="J289" i="1"/>
  <c r="H289" i="1"/>
  <c r="F289" i="1"/>
  <c r="K288" i="1"/>
  <c r="J288" i="1"/>
  <c r="H288" i="1"/>
  <c r="F288" i="1"/>
  <c r="K287" i="1"/>
  <c r="J287" i="1"/>
  <c r="H287" i="1"/>
  <c r="F287" i="1"/>
  <c r="K286" i="1"/>
  <c r="J286" i="1"/>
  <c r="H286" i="1"/>
  <c r="F286" i="1"/>
  <c r="K285" i="1"/>
  <c r="J285" i="1"/>
  <c r="H285" i="1"/>
  <c r="F285" i="1"/>
  <c r="K284" i="1"/>
  <c r="J284" i="1"/>
  <c r="H284" i="1"/>
  <c r="F284" i="1"/>
  <c r="K283" i="1"/>
  <c r="J283" i="1"/>
  <c r="H283" i="1"/>
  <c r="F283" i="1"/>
  <c r="K282" i="1"/>
  <c r="J282" i="1"/>
  <c r="H282" i="1"/>
  <c r="F282" i="1"/>
  <c r="K281" i="1"/>
  <c r="J281" i="1"/>
  <c r="H281" i="1"/>
  <c r="F281" i="1"/>
  <c r="K280" i="1"/>
  <c r="J280" i="1"/>
  <c r="H280" i="1"/>
  <c r="F280" i="1"/>
  <c r="K279" i="1"/>
  <c r="J279" i="1"/>
  <c r="H279" i="1"/>
  <c r="F279" i="1"/>
  <c r="K278" i="1"/>
  <c r="J278" i="1"/>
  <c r="H278" i="1"/>
  <c r="F278" i="1"/>
  <c r="K277" i="1"/>
  <c r="J277" i="1"/>
  <c r="H277" i="1"/>
  <c r="F277" i="1"/>
  <c r="K276" i="1"/>
  <c r="J276" i="1"/>
  <c r="H276" i="1"/>
  <c r="F276" i="1"/>
  <c r="B274" i="1"/>
  <c r="K263" i="1"/>
  <c r="J263" i="1"/>
  <c r="H263" i="1"/>
  <c r="F263" i="1"/>
  <c r="K262" i="1"/>
  <c r="J262" i="1"/>
  <c r="H262" i="1"/>
  <c r="F262" i="1"/>
  <c r="K261" i="1"/>
  <c r="J261" i="1"/>
  <c r="H261" i="1"/>
  <c r="F261" i="1"/>
  <c r="K260" i="1"/>
  <c r="J260" i="1"/>
  <c r="H260" i="1"/>
  <c r="F260" i="1"/>
  <c r="K259" i="1"/>
  <c r="J259" i="1"/>
  <c r="H259" i="1"/>
  <c r="F259" i="1"/>
  <c r="K258" i="1"/>
  <c r="J258" i="1"/>
  <c r="H258" i="1"/>
  <c r="F258" i="1"/>
  <c r="K257" i="1"/>
  <c r="J257" i="1"/>
  <c r="H257" i="1"/>
  <c r="F257" i="1"/>
  <c r="K256" i="1"/>
  <c r="J256" i="1"/>
  <c r="H256" i="1"/>
  <c r="F256" i="1"/>
  <c r="K255" i="1"/>
  <c r="J255" i="1"/>
  <c r="H255" i="1"/>
  <c r="F255" i="1"/>
  <c r="K254" i="1"/>
  <c r="J254" i="1"/>
  <c r="H254" i="1"/>
  <c r="F254" i="1"/>
  <c r="K253" i="1"/>
  <c r="J253" i="1"/>
  <c r="H253" i="1"/>
  <c r="F253" i="1"/>
  <c r="K252" i="1"/>
  <c r="J252" i="1"/>
  <c r="H252" i="1"/>
  <c r="F252" i="1"/>
  <c r="K251" i="1"/>
  <c r="J251" i="1"/>
  <c r="H251" i="1"/>
  <c r="F251" i="1"/>
  <c r="K250" i="1"/>
  <c r="J250" i="1"/>
  <c r="H250" i="1"/>
  <c r="F250" i="1"/>
  <c r="K249" i="1"/>
  <c r="J249" i="1"/>
  <c r="H249" i="1"/>
  <c r="F249" i="1"/>
  <c r="K248" i="1"/>
  <c r="J248" i="1"/>
  <c r="H248" i="1"/>
  <c r="F248" i="1"/>
  <c r="K247" i="1"/>
  <c r="J247" i="1"/>
  <c r="H247" i="1"/>
  <c r="F247" i="1"/>
  <c r="K246" i="1"/>
  <c r="J246" i="1"/>
  <c r="H246" i="1"/>
  <c r="F246" i="1"/>
  <c r="K245" i="1"/>
  <c r="J245" i="1"/>
  <c r="H245" i="1"/>
  <c r="F245" i="1"/>
  <c r="K244" i="1"/>
  <c r="J244" i="1"/>
  <c r="H244" i="1"/>
  <c r="F244" i="1"/>
  <c r="K243" i="1"/>
  <c r="J243" i="1"/>
  <c r="H243" i="1"/>
  <c r="F243" i="1"/>
  <c r="K242" i="1"/>
  <c r="J242" i="1"/>
  <c r="H242" i="1"/>
  <c r="F242" i="1"/>
  <c r="B240" i="1"/>
  <c r="K185" i="1"/>
  <c r="J185" i="1"/>
  <c r="H185" i="1"/>
  <c r="F185" i="1"/>
  <c r="K184" i="1"/>
  <c r="J184" i="1"/>
  <c r="H184" i="1"/>
  <c r="F184" i="1"/>
  <c r="K183" i="1"/>
  <c r="J183" i="1"/>
  <c r="H183" i="1"/>
  <c r="F183" i="1"/>
  <c r="K182" i="1"/>
  <c r="J182" i="1"/>
  <c r="H182" i="1"/>
  <c r="F182" i="1"/>
  <c r="K181" i="1"/>
  <c r="J181" i="1"/>
  <c r="H181" i="1"/>
  <c r="F181" i="1"/>
  <c r="K180" i="1"/>
  <c r="J180" i="1"/>
  <c r="H180" i="1"/>
  <c r="F180" i="1"/>
  <c r="K179" i="1"/>
  <c r="J179" i="1"/>
  <c r="H179" i="1"/>
  <c r="F179" i="1"/>
  <c r="K178" i="1"/>
  <c r="J178" i="1"/>
  <c r="H178" i="1"/>
  <c r="F178" i="1"/>
  <c r="K177" i="1"/>
  <c r="J177" i="1"/>
  <c r="H177" i="1"/>
  <c r="F177" i="1"/>
  <c r="K176" i="1"/>
  <c r="J176" i="1"/>
  <c r="H176" i="1"/>
  <c r="F176" i="1"/>
  <c r="K175" i="1"/>
  <c r="J175" i="1"/>
  <c r="H175" i="1"/>
  <c r="F175" i="1"/>
  <c r="K174" i="1"/>
  <c r="J174" i="1"/>
  <c r="H174" i="1"/>
  <c r="F174" i="1"/>
  <c r="K173" i="1"/>
  <c r="J173" i="1"/>
  <c r="H173" i="1"/>
  <c r="F173" i="1"/>
  <c r="B171" i="1"/>
  <c r="K160" i="1"/>
  <c r="J160" i="1"/>
  <c r="H160" i="1"/>
  <c r="F160" i="1"/>
  <c r="K159" i="1"/>
  <c r="J159" i="1"/>
  <c r="H159" i="1"/>
  <c r="F159" i="1"/>
  <c r="K158" i="1"/>
  <c r="J158" i="1"/>
  <c r="H158" i="1"/>
  <c r="F158" i="1"/>
  <c r="K157" i="1"/>
  <c r="J157" i="1"/>
  <c r="H157" i="1"/>
  <c r="F157" i="1"/>
  <c r="K156" i="1"/>
  <c r="J156" i="1"/>
  <c r="H156" i="1"/>
  <c r="F156" i="1"/>
  <c r="K155" i="1"/>
  <c r="J155" i="1"/>
  <c r="H155" i="1"/>
  <c r="F155" i="1"/>
  <c r="K154" i="1"/>
  <c r="J154" i="1"/>
  <c r="H154" i="1"/>
  <c r="F154" i="1"/>
  <c r="K153" i="1"/>
  <c r="J153" i="1"/>
  <c r="H153" i="1"/>
  <c r="F153" i="1"/>
  <c r="K152" i="1"/>
  <c r="J152" i="1"/>
  <c r="H152" i="1"/>
  <c r="F152" i="1"/>
  <c r="K151" i="1"/>
  <c r="J151" i="1"/>
  <c r="H151" i="1"/>
  <c r="F151" i="1"/>
  <c r="K150" i="1"/>
  <c r="J150" i="1"/>
  <c r="H150" i="1"/>
  <c r="F150" i="1"/>
  <c r="K149" i="1"/>
  <c r="J149" i="1"/>
  <c r="H149" i="1"/>
  <c r="F149" i="1"/>
  <c r="K148" i="1"/>
  <c r="J148" i="1"/>
  <c r="H148" i="1"/>
  <c r="F148" i="1"/>
  <c r="K147" i="1"/>
  <c r="J147" i="1"/>
  <c r="H147" i="1"/>
  <c r="F147" i="1"/>
  <c r="K146" i="1"/>
  <c r="J146" i="1"/>
  <c r="H146" i="1"/>
  <c r="F146" i="1"/>
  <c r="K145" i="1"/>
  <c r="J145" i="1"/>
  <c r="H145" i="1"/>
  <c r="F145" i="1"/>
  <c r="K144" i="1"/>
  <c r="J144" i="1"/>
  <c r="H144" i="1"/>
  <c r="F144" i="1"/>
  <c r="K143" i="1"/>
  <c r="J143" i="1"/>
  <c r="H143" i="1"/>
  <c r="F143" i="1"/>
  <c r="K142" i="1"/>
  <c r="J142" i="1"/>
  <c r="H142" i="1"/>
  <c r="F142" i="1"/>
  <c r="K141" i="1"/>
  <c r="J141" i="1"/>
  <c r="H141" i="1"/>
  <c r="F141" i="1"/>
  <c r="B139" i="1"/>
  <c r="K135" i="1"/>
  <c r="J135" i="1"/>
  <c r="H135" i="1"/>
  <c r="F135" i="1"/>
  <c r="K134" i="1"/>
  <c r="J134" i="1"/>
  <c r="H134" i="1"/>
  <c r="F134" i="1"/>
  <c r="K133" i="1"/>
  <c r="J133" i="1"/>
  <c r="H133" i="1"/>
  <c r="F133" i="1"/>
  <c r="K132" i="1"/>
  <c r="J132" i="1"/>
  <c r="H132" i="1"/>
  <c r="F132" i="1"/>
  <c r="K131" i="1"/>
  <c r="J131" i="1"/>
  <c r="H131" i="1"/>
  <c r="F131" i="1"/>
  <c r="K130" i="1"/>
  <c r="J130" i="1"/>
  <c r="H130" i="1"/>
  <c r="F130" i="1"/>
  <c r="K129" i="1"/>
  <c r="J129" i="1"/>
  <c r="H129" i="1"/>
  <c r="F129" i="1"/>
  <c r="K128" i="1"/>
  <c r="J128" i="1"/>
  <c r="H128" i="1"/>
  <c r="F128" i="1"/>
  <c r="K127" i="1"/>
  <c r="J127" i="1"/>
  <c r="H127" i="1"/>
  <c r="F127" i="1"/>
  <c r="K126" i="1"/>
  <c r="J126" i="1"/>
  <c r="H126" i="1"/>
  <c r="F126" i="1"/>
  <c r="K125" i="1"/>
  <c r="J125" i="1"/>
  <c r="H125" i="1"/>
  <c r="F125" i="1"/>
  <c r="K124" i="1"/>
  <c r="J124" i="1"/>
  <c r="H124" i="1"/>
  <c r="F124" i="1"/>
  <c r="K123" i="1"/>
  <c r="J123" i="1"/>
  <c r="H123" i="1"/>
  <c r="F123" i="1"/>
  <c r="K122" i="1"/>
  <c r="J122" i="1"/>
  <c r="H122" i="1"/>
  <c r="F122" i="1"/>
  <c r="K121" i="1"/>
  <c r="J121" i="1"/>
  <c r="H121" i="1"/>
  <c r="F121" i="1"/>
  <c r="K120" i="1"/>
  <c r="J120" i="1"/>
  <c r="H120" i="1"/>
  <c r="F120" i="1"/>
  <c r="K119" i="1"/>
  <c r="J119" i="1"/>
  <c r="H119" i="1"/>
  <c r="F119" i="1"/>
  <c r="K118" i="1"/>
  <c r="J118" i="1"/>
  <c r="H118" i="1"/>
  <c r="F118" i="1"/>
  <c r="K117" i="1"/>
  <c r="J117" i="1"/>
  <c r="H117" i="1"/>
  <c r="F117" i="1"/>
  <c r="K116" i="1"/>
  <c r="J116" i="1"/>
  <c r="H116" i="1"/>
  <c r="F116" i="1"/>
  <c r="K115" i="1"/>
  <c r="J115" i="1"/>
  <c r="H115" i="1"/>
  <c r="F115" i="1"/>
  <c r="K114" i="1"/>
  <c r="J114" i="1"/>
  <c r="H114" i="1"/>
  <c r="F114" i="1"/>
  <c r="K113" i="1"/>
  <c r="J113" i="1"/>
  <c r="H113" i="1"/>
  <c r="F113" i="1"/>
  <c r="K112" i="1"/>
  <c r="J112" i="1"/>
  <c r="H112" i="1"/>
  <c r="F112" i="1"/>
  <c r="K111" i="1"/>
  <c r="J111" i="1"/>
  <c r="H111" i="1"/>
  <c r="F111" i="1"/>
  <c r="K110" i="1"/>
  <c r="J110" i="1"/>
  <c r="H110" i="1"/>
  <c r="F110" i="1"/>
  <c r="K109" i="1"/>
  <c r="J109" i="1"/>
  <c r="H109" i="1"/>
  <c r="F109" i="1"/>
  <c r="K108" i="1"/>
  <c r="J108" i="1"/>
  <c r="H108" i="1"/>
  <c r="F108" i="1"/>
  <c r="K107" i="1"/>
  <c r="J107" i="1"/>
  <c r="H107" i="1"/>
  <c r="F107" i="1"/>
  <c r="K106" i="1"/>
  <c r="J106" i="1"/>
  <c r="H106" i="1"/>
  <c r="F106" i="1"/>
  <c r="K105" i="1"/>
  <c r="J105" i="1"/>
  <c r="H105" i="1"/>
  <c r="F105" i="1"/>
  <c r="K104" i="1"/>
  <c r="B103" i="1"/>
  <c r="K99" i="1"/>
  <c r="J99" i="1"/>
  <c r="H99" i="1"/>
  <c r="F99" i="1"/>
  <c r="K98" i="1"/>
  <c r="J98" i="1"/>
  <c r="H98" i="1"/>
  <c r="F98" i="1"/>
  <c r="K97" i="1"/>
  <c r="J97" i="1"/>
  <c r="H97" i="1"/>
  <c r="F97" i="1"/>
  <c r="K96" i="1"/>
  <c r="J96" i="1"/>
  <c r="H96" i="1"/>
  <c r="F96" i="1"/>
  <c r="K95" i="1"/>
  <c r="J95" i="1"/>
  <c r="H95" i="1"/>
  <c r="F95" i="1"/>
  <c r="K94" i="1"/>
  <c r="J94" i="1"/>
  <c r="H94" i="1"/>
  <c r="F94" i="1"/>
  <c r="K93" i="1"/>
  <c r="J93" i="1"/>
  <c r="H93" i="1"/>
  <c r="F93" i="1"/>
  <c r="K92" i="1"/>
  <c r="J92" i="1"/>
  <c r="H92" i="1"/>
  <c r="F92" i="1"/>
  <c r="K91" i="1"/>
  <c r="J91" i="1"/>
  <c r="H91" i="1"/>
  <c r="F91" i="1"/>
  <c r="K90" i="1"/>
  <c r="J90" i="1"/>
  <c r="H90" i="1"/>
  <c r="F90" i="1"/>
  <c r="K89" i="1"/>
  <c r="J89" i="1"/>
  <c r="H89" i="1"/>
  <c r="F89" i="1"/>
  <c r="K88" i="1"/>
  <c r="J88" i="1"/>
  <c r="H88" i="1"/>
  <c r="F88" i="1"/>
  <c r="K87" i="1"/>
  <c r="J87" i="1"/>
  <c r="H87" i="1"/>
  <c r="F87" i="1"/>
  <c r="K86" i="1"/>
  <c r="J86" i="1"/>
  <c r="H86" i="1"/>
  <c r="F86" i="1"/>
  <c r="K85" i="1"/>
  <c r="J85" i="1"/>
  <c r="H85" i="1"/>
  <c r="F85" i="1"/>
  <c r="K84" i="1"/>
  <c r="J84" i="1"/>
  <c r="H84" i="1"/>
  <c r="F84" i="1"/>
  <c r="K83" i="1"/>
  <c r="J83" i="1"/>
  <c r="H83" i="1"/>
  <c r="F83" i="1"/>
  <c r="K82" i="1"/>
  <c r="J82" i="1"/>
  <c r="H82" i="1"/>
  <c r="F82" i="1"/>
  <c r="K81" i="1"/>
  <c r="J81" i="1"/>
  <c r="H81" i="1"/>
  <c r="F81" i="1"/>
  <c r="K80" i="1"/>
  <c r="J80" i="1"/>
  <c r="H80" i="1"/>
  <c r="F80" i="1"/>
  <c r="K79" i="1"/>
  <c r="J79" i="1"/>
  <c r="H79" i="1"/>
  <c r="F79" i="1"/>
  <c r="K78" i="1"/>
  <c r="J78" i="1"/>
  <c r="H78" i="1"/>
  <c r="F78" i="1"/>
  <c r="K77" i="1"/>
  <c r="J77" i="1"/>
  <c r="H77" i="1"/>
  <c r="F77" i="1"/>
  <c r="K76" i="1"/>
  <c r="J76" i="1"/>
  <c r="H76" i="1"/>
  <c r="F76" i="1"/>
  <c r="K75" i="1"/>
  <c r="J75" i="1"/>
  <c r="H75" i="1"/>
  <c r="F75" i="1"/>
  <c r="K74" i="1"/>
  <c r="J74" i="1"/>
  <c r="H74" i="1"/>
  <c r="F74" i="1"/>
  <c r="K73" i="1"/>
  <c r="J73" i="1"/>
  <c r="H73" i="1"/>
  <c r="F73" i="1"/>
  <c r="K72" i="1"/>
  <c r="J72" i="1"/>
  <c r="H72" i="1"/>
  <c r="F72" i="1"/>
  <c r="B70" i="1"/>
  <c r="K57" i="1"/>
  <c r="J57" i="1"/>
  <c r="H57" i="1"/>
  <c r="F57" i="1"/>
  <c r="K56" i="1"/>
  <c r="J56" i="1"/>
  <c r="H56" i="1"/>
  <c r="F56" i="1"/>
  <c r="K55" i="1"/>
  <c r="J55" i="1"/>
  <c r="H55" i="1"/>
  <c r="F55" i="1"/>
  <c r="K54" i="1"/>
  <c r="J54" i="1"/>
  <c r="H54" i="1"/>
  <c r="F54" i="1"/>
  <c r="K53" i="1"/>
  <c r="J53" i="1"/>
  <c r="H53" i="1"/>
  <c r="F53" i="1"/>
  <c r="K52" i="1"/>
  <c r="J52" i="1"/>
  <c r="H52" i="1"/>
  <c r="F52" i="1"/>
  <c r="K51" i="1"/>
  <c r="J51" i="1"/>
  <c r="H51" i="1"/>
  <c r="F51" i="1"/>
  <c r="K50" i="1"/>
  <c r="J50" i="1"/>
  <c r="H50" i="1"/>
  <c r="F50" i="1"/>
  <c r="K49" i="1"/>
  <c r="J49" i="1"/>
  <c r="H49" i="1"/>
  <c r="F49" i="1"/>
  <c r="K48" i="1"/>
  <c r="J48" i="1"/>
  <c r="H48" i="1"/>
  <c r="F48" i="1"/>
  <c r="K47" i="1"/>
  <c r="J47" i="1"/>
  <c r="H47" i="1"/>
  <c r="F47" i="1"/>
  <c r="K46" i="1"/>
  <c r="J46" i="1"/>
  <c r="H46" i="1"/>
  <c r="F46" i="1"/>
  <c r="K45" i="1"/>
  <c r="J45" i="1"/>
  <c r="H45" i="1"/>
  <c r="F45" i="1"/>
  <c r="K44" i="1"/>
  <c r="J44" i="1"/>
  <c r="H44" i="1"/>
  <c r="F44" i="1"/>
  <c r="K43" i="1"/>
  <c r="J43" i="1"/>
  <c r="H43" i="1"/>
  <c r="F43" i="1"/>
  <c r="K42" i="1"/>
  <c r="J42" i="1"/>
  <c r="H42" i="1"/>
  <c r="F42" i="1"/>
  <c r="K41" i="1"/>
  <c r="J41" i="1"/>
  <c r="H41" i="1"/>
  <c r="F41" i="1"/>
  <c r="K40" i="1"/>
  <c r="J40" i="1"/>
  <c r="H40" i="1"/>
  <c r="F40" i="1"/>
  <c r="K39" i="1"/>
  <c r="J39" i="1"/>
  <c r="H39" i="1"/>
  <c r="F39" i="1"/>
  <c r="K38" i="1"/>
  <c r="J38" i="1"/>
  <c r="H38" i="1"/>
  <c r="F38" i="1"/>
  <c r="B36" i="1"/>
  <c r="L331" i="1" l="1"/>
  <c r="L74" i="1"/>
  <c r="L80" i="1"/>
  <c r="L92" i="1"/>
  <c r="L98" i="1"/>
  <c r="L134" i="1"/>
  <c r="L173" i="1"/>
  <c r="L47" i="1"/>
  <c r="L50" i="1"/>
  <c r="L53" i="1"/>
  <c r="L56" i="1"/>
  <c r="L314" i="1"/>
  <c r="L326" i="1"/>
  <c r="L246" i="1"/>
  <c r="L249" i="1"/>
  <c r="L252" i="1"/>
  <c r="L255" i="1"/>
  <c r="L313" i="1"/>
  <c r="L325" i="1"/>
  <c r="L332" i="1"/>
  <c r="L290" i="1"/>
  <c r="L175" i="1"/>
  <c r="L180" i="1"/>
  <c r="L279" i="1"/>
  <c r="L262" i="1"/>
  <c r="L99" i="1"/>
  <c r="L105" i="1"/>
  <c r="L117" i="1"/>
  <c r="L133" i="1"/>
  <c r="L174" i="1"/>
  <c r="L177" i="1"/>
  <c r="L183" i="1"/>
  <c r="L143" i="1"/>
  <c r="L146" i="1"/>
  <c r="L155" i="1"/>
  <c r="L158" i="1"/>
  <c r="L257" i="1"/>
  <c r="L153" i="1"/>
  <c r="L324" i="1"/>
  <c r="L132" i="1"/>
  <c r="L296" i="1"/>
  <c r="L122" i="1"/>
  <c r="L261" i="1"/>
  <c r="L289" i="1"/>
  <c r="L106" i="1"/>
  <c r="L109" i="1"/>
  <c r="L112" i="1"/>
  <c r="L115" i="1"/>
  <c r="L124" i="1"/>
  <c r="L127" i="1"/>
  <c r="L130" i="1"/>
  <c r="L148" i="1"/>
  <c r="L244" i="1"/>
  <c r="L263" i="1"/>
  <c r="L291" i="1"/>
  <c r="L297" i="1"/>
  <c r="L73" i="1"/>
  <c r="L81" i="1"/>
  <c r="L93" i="1"/>
  <c r="L184" i="1"/>
  <c r="L256" i="1"/>
  <c r="L284" i="1"/>
  <c r="L91" i="1"/>
  <c r="L159" i="1"/>
  <c r="L295" i="1"/>
  <c r="L72" i="1"/>
  <c r="L250" i="1"/>
  <c r="L323" i="1"/>
  <c r="L45" i="1"/>
  <c r="L121" i="1"/>
  <c r="L152" i="1"/>
  <c r="L281" i="1"/>
  <c r="L319" i="1"/>
  <c r="L114" i="1"/>
  <c r="L123" i="1"/>
  <c r="L145" i="1"/>
  <c r="L154" i="1"/>
  <c r="L243" i="1"/>
  <c r="L278" i="1"/>
  <c r="L280" i="1"/>
  <c r="L283" i="1"/>
  <c r="L286" i="1"/>
  <c r="L315" i="1"/>
  <c r="L318" i="1"/>
  <c r="L321" i="1"/>
  <c r="L128" i="1"/>
  <c r="L254" i="1"/>
  <c r="L330" i="1"/>
  <c r="L40" i="1"/>
  <c r="L46" i="1"/>
  <c r="L110" i="1"/>
  <c r="L116" i="1"/>
  <c r="L135" i="1"/>
  <c r="L141" i="1"/>
  <c r="L147" i="1"/>
  <c r="L178" i="1"/>
  <c r="L185" i="1"/>
  <c r="L245" i="1"/>
  <c r="L277" i="1"/>
  <c r="L312" i="1"/>
  <c r="L97" i="1"/>
  <c r="L113" i="1"/>
  <c r="L131" i="1"/>
  <c r="L144" i="1"/>
  <c r="L182" i="1"/>
  <c r="L253" i="1"/>
  <c r="L288" i="1"/>
  <c r="L322" i="1"/>
  <c r="L38" i="1"/>
  <c r="L86" i="1"/>
  <c r="L150" i="1"/>
  <c r="L39" i="1"/>
  <c r="L82" i="1"/>
  <c r="L85" i="1"/>
  <c r="L88" i="1"/>
  <c r="L108" i="1"/>
  <c r="L111" i="1"/>
  <c r="L118" i="1"/>
  <c r="L126" i="1"/>
  <c r="L129" i="1"/>
  <c r="L142" i="1"/>
  <c r="L149" i="1"/>
  <c r="L157" i="1"/>
  <c r="L160" i="1"/>
  <c r="L248" i="1"/>
  <c r="L251" i="1"/>
  <c r="L258" i="1"/>
  <c r="L293" i="1"/>
  <c r="L317" i="1"/>
  <c r="L320" i="1"/>
  <c r="L327" i="1"/>
  <c r="L90" i="1"/>
  <c r="L120" i="1"/>
  <c r="L151" i="1"/>
  <c r="L181" i="1"/>
  <c r="L242" i="1"/>
  <c r="L260" i="1"/>
  <c r="L287" i="1"/>
  <c r="L311" i="1"/>
  <c r="L329" i="1"/>
  <c r="L119" i="1"/>
  <c r="L259" i="1"/>
  <c r="L276" i="1"/>
  <c r="L294" i="1"/>
  <c r="L310" i="1"/>
  <c r="L328" i="1"/>
  <c r="L75" i="1"/>
  <c r="L79" i="1"/>
  <c r="L107" i="1"/>
  <c r="L125" i="1"/>
  <c r="L156" i="1"/>
  <c r="L176" i="1"/>
  <c r="L179" i="1"/>
  <c r="L247" i="1"/>
  <c r="L282" i="1"/>
  <c r="L285" i="1"/>
  <c r="L292" i="1"/>
  <c r="L316" i="1"/>
  <c r="L44" i="1"/>
  <c r="L78" i="1"/>
  <c r="L77" i="1"/>
  <c r="L95" i="1"/>
  <c r="L54" i="1"/>
  <c r="L55" i="1"/>
  <c r="L76" i="1"/>
  <c r="L84" i="1"/>
  <c r="L87" i="1"/>
  <c r="L94" i="1"/>
  <c r="L89" i="1"/>
  <c r="L96" i="1"/>
  <c r="L51" i="1"/>
  <c r="L57" i="1"/>
  <c r="L83" i="1"/>
  <c r="L43" i="1"/>
  <c r="L42" i="1"/>
  <c r="L41" i="1"/>
  <c r="L48" i="1"/>
  <c r="L49" i="1"/>
  <c r="L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GG</author>
  </authors>
  <commentList>
    <comment ref="G2" authorId="0" shapeId="0" xr:uid="{FB9504A1-4722-4B76-B435-FB87226E0EBF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cm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I2" authorId="0" shapeId="0" xr:uid="{CC080B3D-0BAA-4DAA-9F33-EC20D67C7E38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G36" authorId="0" shapeId="0" xr:uid="{71D8A64F-3A14-4344-9134-0D424B12F543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cm
</t>
        </r>
      </text>
    </comment>
    <comment ref="I36" authorId="0" shapeId="0" xr:uid="{04BC6AEA-A8E0-417D-82EB-BEE6D9FC8867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m
</t>
        </r>
      </text>
    </comment>
    <comment ref="G70" authorId="0" shapeId="0" xr:uid="{BEC3CCA1-999C-49F3-A84F-75119CC496C2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cm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I70" authorId="0" shapeId="0" xr:uid="{6EBF5516-783A-40FB-8C48-FE86B6B9089F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G103" authorId="0" shapeId="0" xr:uid="{40435845-0D81-42FE-BE45-E95D08CC590D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cm
</t>
        </r>
      </text>
    </comment>
    <comment ref="I103" authorId="0" shapeId="0" xr:uid="{CB3C8569-5CAB-4EAB-A368-7DE3A8DDCB9A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m
</t>
        </r>
      </text>
    </comment>
    <comment ref="G139" authorId="0" shapeId="0" xr:uid="{B45BE385-4932-400A-AA28-8BB4EA718E59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cm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I139" authorId="0" shapeId="0" xr:uid="{D66F2B16-2382-45C8-A141-482A648D61E3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G171" authorId="0" shapeId="0" xr:uid="{BADC72BC-7D0D-44E3-81E4-4E1D6FFE0B7E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cm
</t>
        </r>
      </text>
    </comment>
    <comment ref="I171" authorId="0" shapeId="0" xr:uid="{903BD691-3999-4B8A-B467-AF837C667AE9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m
</t>
        </r>
      </text>
    </comment>
    <comment ref="G206" authorId="0" shapeId="0" xr:uid="{9D9F345C-9BAC-4C7A-966B-B1B9334254BD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cm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I206" authorId="0" shapeId="0" xr:uid="{557D64ED-37E7-4278-A39C-DF501853B353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G240" authorId="0" shapeId="0" xr:uid="{976EFC04-4117-4FF3-8B18-533807083FA8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cm
</t>
        </r>
      </text>
    </comment>
    <comment ref="I240" authorId="0" shapeId="0" xr:uid="{95905701-51AC-4AB5-9365-43332DE9A7D0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m
</t>
        </r>
      </text>
    </comment>
    <comment ref="G274" authorId="0" shapeId="0" xr:uid="{FA9E764D-935D-4881-B766-A7F40BFC6C70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cm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I274" authorId="0" shapeId="0" xr:uid="{F176E8E8-3D25-4375-89CD-10F0EF0E61AD}">
      <text>
        <r>
          <rPr>
            <b/>
            <sz val="8"/>
            <color indexed="8"/>
            <rFont val="Tahoma"/>
            <family val="2"/>
          </rPr>
          <t xml:space="preserve">výkony udávejte v </t>
        </r>
        <r>
          <rPr>
            <b/>
            <sz val="12"/>
            <color indexed="10"/>
            <rFont val="Tahoma"/>
            <family val="2"/>
          </rPr>
          <t>m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
</t>
        </r>
      </text>
    </comment>
    <comment ref="G308" authorId="0" shapeId="0" xr:uid="{6C645C56-03ED-43CB-B445-815983526ACA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cm
</t>
        </r>
      </text>
    </comment>
    <comment ref="I308" authorId="0" shapeId="0" xr:uid="{688266C5-BB4A-4C5C-8D58-972AD725C6A0}">
      <text>
        <r>
          <rPr>
            <b/>
            <sz val="8"/>
            <color indexed="8"/>
            <rFont val="Times New Roman"/>
            <family val="1"/>
            <charset val="238"/>
          </rPr>
          <t xml:space="preserve">výkony udávejte v </t>
        </r>
        <r>
          <rPr>
            <b/>
            <sz val="12"/>
            <color indexed="10"/>
            <rFont val="Times New Roman"/>
            <family val="1"/>
            <charset val="238"/>
          </rPr>
          <t xml:space="preserve">m
</t>
        </r>
      </text>
    </comment>
  </commentList>
</comments>
</file>

<file path=xl/sharedStrings.xml><?xml version="1.0" encoding="utf-8"?>
<sst xmlns="http://schemas.openxmlformats.org/spreadsheetml/2006/main" count="831" uniqueCount="260">
  <si>
    <t xml:space="preserve">        3-BOJ VŠESTRANNOSTI</t>
  </si>
  <si>
    <t>chlapci</t>
  </si>
  <si>
    <t>1.</t>
  </si>
  <si>
    <t>třída</t>
  </si>
  <si>
    <t xml:space="preserve"> Jilemnice   18. května  2023</t>
  </si>
  <si>
    <t>ELEKTRICKÉ ČASY</t>
  </si>
  <si>
    <t>VÍCEBOJ</t>
  </si>
  <si>
    <t>Příjmení a jméno</t>
  </si>
  <si>
    <t>datum nar.</t>
  </si>
  <si>
    <t>třída / škola</t>
  </si>
  <si>
    <t>50 m</t>
  </si>
  <si>
    <t>body</t>
  </si>
  <si>
    <t>Dálka</t>
  </si>
  <si>
    <t>Míček</t>
  </si>
  <si>
    <t>LUKEŠ KRYŠTOF</t>
  </si>
  <si>
    <t>2015</t>
  </si>
  <si>
    <t>ZŠ Rokytnice n. J.</t>
  </si>
  <si>
    <t>KUČERA LUKÁŠ</t>
  </si>
  <si>
    <t>ZŠ PONIKLÁ</t>
  </si>
  <si>
    <t>ROŽIČ VIKTOR</t>
  </si>
  <si>
    <t>ZŠ Jablonec nad Jizerou</t>
  </si>
  <si>
    <t>ŘÍHA FRANTIŠEK</t>
  </si>
  <si>
    <t>ZŠ HARRACHA JILEMNICE</t>
  </si>
  <si>
    <t>BENC JONÁŠ</t>
  </si>
  <si>
    <t>2016</t>
  </si>
  <si>
    <t>HORN MICHAL</t>
  </si>
  <si>
    <t>VU LE DUC TRI TOMÁŠ</t>
  </si>
  <si>
    <t>ČUMA RADOVAN</t>
  </si>
  <si>
    <t>ZŠ Vysoké nad Jizerou</t>
  </si>
  <si>
    <t>BENEŠ Patrik</t>
  </si>
  <si>
    <t>PATOČKA VENDELÍN</t>
  </si>
  <si>
    <t>ZELINKA MIKULÁŠ</t>
  </si>
  <si>
    <t>HRDÝ ALEX</t>
  </si>
  <si>
    <t>HLADÍK DANIEL JOSEF</t>
  </si>
  <si>
    <t>MAŘAS Jakub</t>
  </si>
  <si>
    <t>HORÁČEK Matěj</t>
  </si>
  <si>
    <t>PETŘÍK Václav</t>
  </si>
  <si>
    <t>0</t>
  </si>
  <si>
    <t xml:space="preserve"> </t>
  </si>
  <si>
    <t>dívky</t>
  </si>
  <si>
    <t>NEUMANNOVÁ VANESSA</t>
  </si>
  <si>
    <t>PAULŮ LINDA</t>
  </si>
  <si>
    <t>PRŮCHOVÁ Martina</t>
  </si>
  <si>
    <t>FEDORKOVÁ ZUZANA</t>
  </si>
  <si>
    <t>VRÁNOVÁ NELA</t>
  </si>
  <si>
    <t>ŠÍSTKOVÁ EMÍLIE</t>
  </si>
  <si>
    <t>KRÁLOVÁ Anežka</t>
  </si>
  <si>
    <t>WEISZLEMLEINOVÁ Emma</t>
  </si>
  <si>
    <t>PAVLÍČKOVÁ KARLA</t>
  </si>
  <si>
    <t>JAKABOVÁ Julie</t>
  </si>
  <si>
    <t>HAVELKOVÁ ANNA</t>
  </si>
  <si>
    <t>GREČMALOVÁ Tereza</t>
  </si>
  <si>
    <t>ŠEVCOVÁ Klára</t>
  </si>
  <si>
    <t>MÁLKOVÁ Barbora</t>
  </si>
  <si>
    <t>VANČUROVÁ ANEŽKA</t>
  </si>
  <si>
    <t>PODHORNÍKOVÁ Lucie</t>
  </si>
  <si>
    <t>HOLEŠOVSKÁ Tereza</t>
  </si>
  <si>
    <t>PUŠKÁROVÁ Sabina</t>
  </si>
  <si>
    <t>BYDŽOVSKÁ Adéla</t>
  </si>
  <si>
    <t>LEŠÁKOVÁ Magdaléna</t>
  </si>
  <si>
    <t>2.</t>
  </si>
  <si>
    <t>ŠÍR TOMÁŠ</t>
  </si>
  <si>
    <t>2014</t>
  </si>
  <si>
    <t>TICHÝ ONDŘEJ</t>
  </si>
  <si>
    <t>PROKŮPEK PETR</t>
  </si>
  <si>
    <t>HARCUBA MATOUŠ</t>
  </si>
  <si>
    <t>DOBIÁŠ ŠTĚPÁN</t>
  </si>
  <si>
    <t>ĎOUBA ŠTĚPÁN</t>
  </si>
  <si>
    <t>JIROUŠ JÁCHYM</t>
  </si>
  <si>
    <t>ZŠ Víchová nad Jizerou</t>
  </si>
  <si>
    <t>PROKŮPEK DAVID</t>
  </si>
  <si>
    <t>RYBÁŘ LUDĚK</t>
  </si>
  <si>
    <t>STEJSKAL ONDŘEJ</t>
  </si>
  <si>
    <t>NEUMAN KRYŠTOF</t>
  </si>
  <si>
    <t>HOTMAR FRANTIŠEK</t>
  </si>
  <si>
    <t>RAČÁK SAMUEL</t>
  </si>
  <si>
    <t>HNYK ŠIMON</t>
  </si>
  <si>
    <t>RYCHTR JAN</t>
  </si>
  <si>
    <t>SYČ JAKUB</t>
  </si>
  <si>
    <t>ŠÍDA ONDŘEJ</t>
  </si>
  <si>
    <t>REGÁL VILÉM</t>
  </si>
  <si>
    <t>KOŠELKA JIŘÍ</t>
  </si>
  <si>
    <t>POCHOP MATYÁŠ</t>
  </si>
  <si>
    <t>HAUSCHWITZ RADIM</t>
  </si>
  <si>
    <t>MANH NGUYEN NGOE</t>
  </si>
  <si>
    <t>HRDÝ ADAM</t>
  </si>
  <si>
    <t>THER MATĚJ</t>
  </si>
  <si>
    <t>BILOBORODOV NIKITA TIMOFEJ</t>
  </si>
  <si>
    <t>BADALOV RENAT</t>
  </si>
  <si>
    <t>JINDŘIŠEK DOMINIK</t>
  </si>
  <si>
    <t>CVRČEK STANISLAV</t>
  </si>
  <si>
    <t>SALABOVÁ JANA</t>
  </si>
  <si>
    <t>NOVÁKOVÁ LILIANA</t>
  </si>
  <si>
    <t>ČERNÁ DANIELA</t>
  </si>
  <si>
    <t>KOPECKÁ INES</t>
  </si>
  <si>
    <t>TEJNSKÁ TEREZA</t>
  </si>
  <si>
    <t>2013</t>
  </si>
  <si>
    <t>HAJNÁ KATEŘINA</t>
  </si>
  <si>
    <t>LUKEŠOVÁ ANNA</t>
  </si>
  <si>
    <t>POUCHOVÁ KLAUDIE</t>
  </si>
  <si>
    <t>TONAROVÁ EMMA KARLITA</t>
  </si>
  <si>
    <t>POHŮNKOVÁ EMÍLIE</t>
  </si>
  <si>
    <t>UDATNÁ VALÉRIE</t>
  </si>
  <si>
    <t>BILAK NIKOLETA</t>
  </si>
  <si>
    <t>PIČMANOVÁ EMMA</t>
  </si>
  <si>
    <t>POSPÍŠILOVÁ OLGA VALERIE</t>
  </si>
  <si>
    <t>RUDOLFSKÁ VALENTÝNA</t>
  </si>
  <si>
    <t>NESVADBOVÁ VERONIKA</t>
  </si>
  <si>
    <t>VARVARA SYNITSIA</t>
  </si>
  <si>
    <t>VODIČKOVÁ KRISTÝNA</t>
  </si>
  <si>
    <t>KUČEROVÁ JITKA</t>
  </si>
  <si>
    <t>VOLFOVÁ ELIŠKA</t>
  </si>
  <si>
    <t>POCHOPOVÁ PAVLÍNA</t>
  </si>
  <si>
    <t>VÁŇOVÁ JANA</t>
  </si>
  <si>
    <t>MAŘASOVÁ VIVIEN</t>
  </si>
  <si>
    <t>JEŽKOVÁ MARKÉTA</t>
  </si>
  <si>
    <t>PETŘÍČKOVÁ MIA</t>
  </si>
  <si>
    <t>HENDRYCHOVÁ ANETA</t>
  </si>
  <si>
    <t>PRPIČ SÁRA</t>
  </si>
  <si>
    <t>HEŘMÁNKOVÁ ANNA</t>
  </si>
  <si>
    <t>CHLUMOVÁ ADÉLA</t>
  </si>
  <si>
    <t>DIUH MARIA</t>
  </si>
  <si>
    <t>NOVOTNÁ ANNA</t>
  </si>
  <si>
    <t>3.</t>
  </si>
  <si>
    <t>NOVÁK FILIP</t>
  </si>
  <si>
    <t>ŠŤASTNÝ MARTIN</t>
  </si>
  <si>
    <t>PAVLÍČEK KRYŠTOF</t>
  </si>
  <si>
    <t>PETRUŠKA ANTONÍN</t>
  </si>
  <si>
    <t>BUJÁREK MAREK</t>
  </si>
  <si>
    <t>FRAJ TOMÁŠ</t>
  </si>
  <si>
    <t>HRBÁČEK VILÉM</t>
  </si>
  <si>
    <t>RYCHTR DOMINIK</t>
  </si>
  <si>
    <t>BUJÁREK ZBYNĚK</t>
  </si>
  <si>
    <t>KORDÍK ANTONÍN</t>
  </si>
  <si>
    <t>HOLOZUBOV MAXIM</t>
  </si>
  <si>
    <t>TULÁČEK VILÉM</t>
  </si>
  <si>
    <t>VELIKOVSKÝ PETR</t>
  </si>
  <si>
    <t>ROLEČEK JOSEF</t>
  </si>
  <si>
    <t>VONDRÁK JAKUB</t>
  </si>
  <si>
    <t>VACEK FRANTIŠEK</t>
  </si>
  <si>
    <t>ŠTEFAN IVO</t>
  </si>
  <si>
    <t>ŠEVCŮ MATĚJ</t>
  </si>
  <si>
    <t>GREČMAL ONDŘEJ</t>
  </si>
  <si>
    <t>VÁCLAVÍK ROMAN</t>
  </si>
  <si>
    <t>TOMEŠOVÁ ANDREA</t>
  </si>
  <si>
    <t>SOUKUPOVÁ ADRIANA</t>
  </si>
  <si>
    <t>ŠÍDOVÁ KAROLÍNA</t>
  </si>
  <si>
    <t>ULRICH AMÁLIE</t>
  </si>
  <si>
    <t>PLÍŠKOVÁ TEREZA</t>
  </si>
  <si>
    <t>MLYNÁRIKOVÁ SÁRA</t>
  </si>
  <si>
    <t>PAULŮ ERIKA</t>
  </si>
  <si>
    <t>BARTOŇOVÁ SÁRA</t>
  </si>
  <si>
    <t>TOCHÁČKOVÁ TEREZA</t>
  </si>
  <si>
    <t>ŠÍDLOVÁ LILIANA</t>
  </si>
  <si>
    <t>LUKEŠOVÁ STELA</t>
  </si>
  <si>
    <t>RYCHLOVSKÁ TEREZA</t>
  </si>
  <si>
    <t>KOVÁCZOVÁ ANDREA</t>
  </si>
  <si>
    <t>4.</t>
  </si>
  <si>
    <t>ŠVANDA JAN</t>
  </si>
  <si>
    <t>2012</t>
  </si>
  <si>
    <t>KOPECKÝ ŠIMON</t>
  </si>
  <si>
    <t>HORÁČEK VOJTĚCH</t>
  </si>
  <si>
    <t>RUDOLFSKÝ DAVID</t>
  </si>
  <si>
    <t>REGÁL JÁCHYM</t>
  </si>
  <si>
    <t>HENDRYCH MICHAL</t>
  </si>
  <si>
    <t>NOVOTNÝ SEBASTIÁN</t>
  </si>
  <si>
    <t>ŠIMEK SAMUEL</t>
  </si>
  <si>
    <t>VRÁNA JAKUB</t>
  </si>
  <si>
    <t>KUČERA VILÉM</t>
  </si>
  <si>
    <t>POHŮNEK ŠIMON</t>
  </si>
  <si>
    <t>SKÁLA VLADISLAV</t>
  </si>
  <si>
    <t>BUJÁREK JAN</t>
  </si>
  <si>
    <t>KUČERA JAKUB</t>
  </si>
  <si>
    <t>KALVODA VOJTĚCH</t>
  </si>
  <si>
    <t>KOLAČNÝ MATOUŠ</t>
  </si>
  <si>
    <t>MARX MATĚJ</t>
  </si>
  <si>
    <t>TARNOVSKÝ MATYÁŠ</t>
  </si>
  <si>
    <t>2010</t>
  </si>
  <si>
    <t>ŠUBÍK JAKUB</t>
  </si>
  <si>
    <t>RYCHTR MATĚJ</t>
  </si>
  <si>
    <t>CHLUM DAVID</t>
  </si>
  <si>
    <t>RIEGER JOSEF</t>
  </si>
  <si>
    <t>ČERMÁK VOJTĚCH</t>
  </si>
  <si>
    <t>POCHOP MARTIN</t>
  </si>
  <si>
    <t>VALENTA ARNOŠT</t>
  </si>
  <si>
    <t>FRANZ ŠTĚPÁN</t>
  </si>
  <si>
    <t>MÁLEK JAN</t>
  </si>
  <si>
    <t>2011</t>
  </si>
  <si>
    <t>ŠEVCŮ JAKUB</t>
  </si>
  <si>
    <t>GROSSMANN ELIÁŠ</t>
  </si>
  <si>
    <t>PITRMUCOVÁ MARKÉTA</t>
  </si>
  <si>
    <t>HRACHOVÁ ANNA</t>
  </si>
  <si>
    <t>MALÁ TEREZIE</t>
  </si>
  <si>
    <t>OPLUŠTILOVÁ ALEXANDRA</t>
  </si>
  <si>
    <t>NOSÁLOVÁ SOFIE</t>
  </si>
  <si>
    <t>ŠÍROVÁ NATÁLIE</t>
  </si>
  <si>
    <t>HÁJKOVÁ ANEŽKA</t>
  </si>
  <si>
    <t>SELUCKÁ ELEN ANASTÁZIE</t>
  </si>
  <si>
    <t>JINDŘIŠKOVÁ ELIŠKA</t>
  </si>
  <si>
    <t>ARMSTRONG AMÁLIE</t>
  </si>
  <si>
    <t>NESVADBOVÁ ANNA</t>
  </si>
  <si>
    <t>BALATKOVÁ JULIE</t>
  </si>
  <si>
    <t>KAVANOVÁ AMÁLIE</t>
  </si>
  <si>
    <t>HOLCOVÁ ALICE</t>
  </si>
  <si>
    <t>PODHORNÍKOVÁ BARBORA</t>
  </si>
  <si>
    <t>TRAN NGUYEN NGOC BAO</t>
  </si>
  <si>
    <t>HONCŮ LEONA</t>
  </si>
  <si>
    <t>NEJEDLOVÁ BARBORA</t>
  </si>
  <si>
    <t>DZHURZHII OLEKSANDRA</t>
  </si>
  <si>
    <t>SLAVÍČKOVÁ KRISTÝNA</t>
  </si>
  <si>
    <t>JINDŘIŠKOVÁ VIKTORIE</t>
  </si>
  <si>
    <t>SEIDLOVÁ VERONIKA</t>
  </si>
  <si>
    <t>5.</t>
  </si>
  <si>
    <t>JANATA TOMÁŠ</t>
  </si>
  <si>
    <t>SOUKUP MILAN</t>
  </si>
  <si>
    <t>SLAVÍK ŠTĚPÁN</t>
  </si>
  <si>
    <t>OTT FILIP</t>
  </si>
  <si>
    <t>RAČÁK DENIS</t>
  </si>
  <si>
    <t>ZŠ ROKYTNICE N/JIZ.</t>
  </si>
  <si>
    <t>ŘÍHA ANTONÍN</t>
  </si>
  <si>
    <t>LUKEŠ MATYÁŠ</t>
  </si>
  <si>
    <t>TOŠOVSKÝ FILIP</t>
  </si>
  <si>
    <t>BILAK OLEKSANDR</t>
  </si>
  <si>
    <t>TULÁČEK ŠIMON</t>
  </si>
  <si>
    <t>NOVÁK FRANTIŠEK</t>
  </si>
  <si>
    <t>ŠÍR DANIEL</t>
  </si>
  <si>
    <t>KUČERA RADIM</t>
  </si>
  <si>
    <t>HLOUŠEK DAVID</t>
  </si>
  <si>
    <t>LUKEŠ ADAM</t>
  </si>
  <si>
    <t>PRPIČ TOMÁŠ</t>
  </si>
  <si>
    <t>PISKAČEK LUKÁŠ</t>
  </si>
  <si>
    <t>ŘÍHA ŠTĚPÁN</t>
  </si>
  <si>
    <t>ZŠ ROZTOKY   MS</t>
  </si>
  <si>
    <t>FAISTAVER MATĚJ</t>
  </si>
  <si>
    <t>SEDLÁČEK JAN</t>
  </si>
  <si>
    <t>HAVLÍČEK TADEÁŠ</t>
  </si>
  <si>
    <t>FAJSTAUEROVÁ TEREZA</t>
  </si>
  <si>
    <t>DUCHÁČKOVÁ LENKA</t>
  </si>
  <si>
    <t>HAVAVKOVÁ MARTINA</t>
  </si>
  <si>
    <t>JANOUŠKOVÁ LUCIE</t>
  </si>
  <si>
    <t>ZŠ Rokytnice nad Jizerou</t>
  </si>
  <si>
    <t>ŠAROUNOVÁ STELA</t>
  </si>
  <si>
    <t>HANČOVÁ ADÉLA</t>
  </si>
  <si>
    <t>HORÁČKOVÁ JIŘINA</t>
  </si>
  <si>
    <t>HOLCOVÁ KAROLÍNA</t>
  </si>
  <si>
    <t>ZELINKOVÁ MARKÉTA</t>
  </si>
  <si>
    <t>LOHVINOVÁ RITA</t>
  </si>
  <si>
    <t>HLAVÁČKOVÁ BARBORA</t>
  </si>
  <si>
    <t>KUBINOVÁ VIKTORIE</t>
  </si>
  <si>
    <t>BEDNÁŘOVÁ ANDREA</t>
  </si>
  <si>
    <t>PACHOLÍKOVÁ ANNA</t>
  </si>
  <si>
    <t>VÍTOVÁ SÁRA</t>
  </si>
  <si>
    <t>PELCOVÁ LUCIE</t>
  </si>
  <si>
    <t>JIROUŠOVÁ ANETA</t>
  </si>
  <si>
    <t>STÝSKALOVÁ ROZÁLIE</t>
  </si>
  <si>
    <t>FIŠEROVÁ MARKÉTA</t>
  </si>
  <si>
    <t>ŠTEFANOVÁ EMA</t>
  </si>
  <si>
    <t>HOFMANOVÁ ANDREA</t>
  </si>
  <si>
    <t>HANČOVÁ ELA</t>
  </si>
  <si>
    <t>KUČEROVÁ PETRA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</si>
</sst>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d/mm/yy;@"/>
  </numFmts>
  <fonts count="21" x14ac:knownFonts="1">
    <font>
      <sz val="11"/>
      <color theme="1"/>
      <name val="Times New Roman"/>
      <family val="2"/>
      <charset val="238"/>
    </font>
    <font>
      <b/>
      <sz val="16"/>
      <color rgb="FFFF0000"/>
      <name val="Times New Roman CE"/>
    </font>
    <font>
      <sz val="10"/>
      <name val="Arial CE"/>
      <family val="2"/>
      <charset val="238"/>
    </font>
    <font>
      <b/>
      <i/>
      <sz val="18"/>
      <name val="Times New Roman CE"/>
      <family val="1"/>
      <charset val="238"/>
    </font>
    <font>
      <b/>
      <sz val="18"/>
      <name val="Times New Roman CE"/>
      <family val="1"/>
      <charset val="238"/>
    </font>
    <font>
      <b/>
      <i/>
      <sz val="11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charset val="238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b/>
      <sz val="12"/>
      <color indexed="10"/>
      <name val="Times New Roman"/>
      <family val="1"/>
      <charset val="238"/>
    </font>
    <font>
      <b/>
      <i/>
      <sz val="12"/>
      <name val="Arial CE"/>
      <family val="2"/>
      <charset val="238"/>
    </font>
    <font>
      <sz val="10"/>
      <name val="Times New Roman CE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 CE"/>
      <charset val="238"/>
    </font>
    <font>
      <i/>
      <sz val="9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7" fillId="0" borderId="0"/>
  </cellStyleXfs>
  <cellXfs count="96">
    <xf numFmtId="0" fontId="0" fillId="0" borderId="0" xfId="0"/>
    <xf numFmtId="0" fontId="2" fillId="0" borderId="0" xfId="1" applyFill="1" applyAlignment="1">
      <alignment horizontal="center"/>
    </xf>
    <xf numFmtId="0" fontId="3" fillId="0" borderId="1" xfId="1" applyFont="1" applyFill="1" applyBorder="1"/>
    <xf numFmtId="0" fontId="4" fillId="0" borderId="2" xfId="1" applyFont="1" applyFill="1" applyBorder="1"/>
    <xf numFmtId="164" fontId="4" fillId="0" borderId="3" xfId="1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vertical="center"/>
    </xf>
    <xf numFmtId="2" fontId="5" fillId="0" borderId="5" xfId="1" applyNumberFormat="1" applyFont="1" applyFill="1" applyBorder="1" applyAlignment="1">
      <alignment horizontal="right" vertical="center"/>
    </xf>
    <xf numFmtId="2" fontId="5" fillId="0" borderId="6" xfId="1" applyNumberFormat="1" applyFont="1" applyFill="1" applyBorder="1" applyAlignment="1">
      <alignment vertical="center"/>
    </xf>
    <xf numFmtId="14" fontId="5" fillId="0" borderId="0" xfId="1" applyNumberFormat="1" applyFont="1" applyFill="1" applyAlignment="1">
      <alignment horizontal="center" vertical="center"/>
    </xf>
    <xf numFmtId="1" fontId="6" fillId="0" borderId="0" xfId="1" applyNumberFormat="1" applyFont="1" applyFill="1"/>
    <xf numFmtId="0" fontId="2" fillId="0" borderId="7" xfId="1" applyFill="1" applyBorder="1"/>
    <xf numFmtId="0" fontId="2" fillId="0" borderId="0" xfId="1" applyFill="1"/>
    <xf numFmtId="0" fontId="0" fillId="0" borderId="0" xfId="0" applyFill="1"/>
    <xf numFmtId="0" fontId="7" fillId="0" borderId="8" xfId="1" applyFont="1" applyFill="1" applyBorder="1" applyAlignment="1">
      <alignment horizontal="left" vertical="center" indent="5"/>
    </xf>
    <xf numFmtId="0" fontId="7" fillId="0" borderId="9" xfId="1" applyFont="1" applyFill="1" applyBorder="1" applyAlignment="1">
      <alignment horizontal="left" vertical="center" indent="5"/>
    </xf>
    <xf numFmtId="0" fontId="7" fillId="0" borderId="10" xfId="1" applyFont="1" applyFill="1" applyBorder="1" applyAlignment="1">
      <alignment horizontal="left" vertical="center" indent="5"/>
    </xf>
    <xf numFmtId="0" fontId="8" fillId="0" borderId="11" xfId="0" applyFont="1" applyFill="1" applyBorder="1" applyAlignment="1" applyProtection="1">
      <alignment horizontal="center"/>
      <protection locked="0"/>
    </xf>
    <xf numFmtId="2" fontId="2" fillId="0" borderId="12" xfId="1" applyNumberFormat="1" applyFill="1" applyBorder="1" applyAlignment="1">
      <alignment horizontal="center"/>
    </xf>
    <xf numFmtId="1" fontId="6" fillId="0" borderId="12" xfId="1" applyNumberFormat="1" applyFont="1" applyFill="1" applyBorder="1"/>
    <xf numFmtId="2" fontId="2" fillId="0" borderId="13" xfId="1" applyNumberFormat="1" applyFill="1" applyBorder="1" applyAlignment="1">
      <alignment horizontal="center"/>
    </xf>
    <xf numFmtId="1" fontId="6" fillId="0" borderId="14" xfId="1" applyNumberFormat="1" applyFont="1" applyFill="1" applyBorder="1"/>
    <xf numFmtId="0" fontId="2" fillId="0" borderId="0" xfId="1" applyFont="1" applyFill="1"/>
    <xf numFmtId="2" fontId="7" fillId="0" borderId="11" xfId="1" applyNumberFormat="1" applyFont="1" applyFill="1" applyBorder="1" applyAlignment="1">
      <alignment horizontal="center" vertical="center"/>
    </xf>
    <xf numFmtId="0" fontId="6" fillId="0" borderId="11" xfId="1" applyFont="1" applyFill="1" applyBorder="1"/>
    <xf numFmtId="0" fontId="6" fillId="0" borderId="1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left" inden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>
      <alignment horizontal="center"/>
    </xf>
    <xf numFmtId="2" fontId="6" fillId="0" borderId="15" xfId="1" applyNumberFormat="1" applyFont="1" applyFill="1" applyBorder="1" applyAlignment="1">
      <alignment horizontal="center"/>
    </xf>
    <xf numFmtId="1" fontId="6" fillId="0" borderId="15" xfId="1" applyNumberFormat="1" applyFont="1" applyFill="1" applyBorder="1" applyAlignment="1">
      <alignment horizontal="center"/>
    </xf>
    <xf numFmtId="2" fontId="6" fillId="0" borderId="16" xfId="1" applyNumberFormat="1" applyFont="1" applyFill="1" applyBorder="1" applyAlignment="1">
      <alignment horizontal="center"/>
    </xf>
    <xf numFmtId="1" fontId="6" fillId="0" borderId="17" xfId="1" applyNumberFormat="1" applyFont="1" applyFill="1" applyBorder="1" applyAlignment="1">
      <alignment horizontal="center"/>
    </xf>
    <xf numFmtId="2" fontId="2" fillId="0" borderId="11" xfId="1" applyNumberFormat="1" applyFill="1" applyBorder="1" applyAlignment="1">
      <alignment horizontal="center"/>
    </xf>
    <xf numFmtId="0" fontId="2" fillId="0" borderId="11" xfId="1" applyFill="1" applyBorder="1" applyAlignment="1">
      <alignment horizontal="center"/>
    </xf>
    <xf numFmtId="0" fontId="9" fillId="0" borderId="11" xfId="0" applyFont="1" applyFill="1" applyBorder="1" applyAlignment="1" applyProtection="1">
      <alignment horizontal="left" indent="1"/>
      <protection locked="0"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left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horizontal="center"/>
    </xf>
    <xf numFmtId="1" fontId="11" fillId="0" borderId="11" xfId="1" applyNumberFormat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>
      <alignment horizontal="center" vertical="center"/>
    </xf>
    <xf numFmtId="2" fontId="11" fillId="0" borderId="11" xfId="1" applyNumberFormat="1" applyFont="1" applyFill="1" applyBorder="1" applyAlignment="1" applyProtection="1">
      <alignment horizontal="center"/>
      <protection locked="0"/>
    </xf>
    <xf numFmtId="0" fontId="7" fillId="0" borderId="11" xfId="1" applyFont="1" applyFill="1" applyBorder="1" applyAlignment="1">
      <alignment horizontal="center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2" applyFont="1" applyFill="1" applyBorder="1" applyProtection="1">
      <protection locked="0"/>
    </xf>
    <xf numFmtId="1" fontId="2" fillId="0" borderId="11" xfId="1" applyNumberFormat="1" applyFill="1" applyBorder="1" applyAlignment="1" applyProtection="1">
      <alignment horizontal="center" vertical="center"/>
      <protection locked="0"/>
    </xf>
    <xf numFmtId="0" fontId="9" fillId="0" borderId="11" xfId="2" applyFont="1" applyFill="1" applyBorder="1" applyAlignment="1" applyProtection="1">
      <alignment horizontal="left" indent="1"/>
      <protection locked="0"/>
    </xf>
    <xf numFmtId="49" fontId="0" fillId="0" borderId="11" xfId="2" applyNumberFormat="1" applyFont="1" applyFill="1" applyBorder="1" applyAlignment="1" applyProtection="1">
      <alignment horizontal="center"/>
      <protection locked="0"/>
    </xf>
    <xf numFmtId="49" fontId="9" fillId="0" borderId="11" xfId="0" applyNumberFormat="1" applyFont="1" applyFill="1" applyBorder="1" applyAlignment="1" applyProtection="1">
      <alignment horizontal="left" indent="1"/>
      <protection locked="0"/>
    </xf>
    <xf numFmtId="1" fontId="2" fillId="0" borderId="11" xfId="1" applyNumberFormat="1" applyFill="1" applyBorder="1" applyAlignment="1" applyProtection="1">
      <alignment horizontal="center"/>
      <protection locked="0"/>
    </xf>
    <xf numFmtId="2" fontId="2" fillId="0" borderId="11" xfId="1" applyNumberFormat="1" applyFill="1" applyBorder="1" applyAlignment="1" applyProtection="1">
      <alignment horizontal="center" vertical="center"/>
      <protection locked="0"/>
    </xf>
    <xf numFmtId="49" fontId="2" fillId="0" borderId="11" xfId="2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ill="1" applyBorder="1" applyAlignment="1" applyProtection="1">
      <alignment horizontal="left"/>
      <protection locked="0"/>
    </xf>
    <xf numFmtId="164" fontId="2" fillId="0" borderId="0" xfId="1" applyNumberFormat="1" applyFill="1" applyAlignment="1">
      <alignment horizontal="center"/>
    </xf>
    <xf numFmtId="0" fontId="3" fillId="0" borderId="2" xfId="1" applyFont="1" applyFill="1" applyBorder="1"/>
    <xf numFmtId="2" fontId="5" fillId="0" borderId="11" xfId="1" applyNumberFormat="1" applyFont="1" applyFill="1" applyBorder="1" applyAlignment="1">
      <alignment vertical="center"/>
    </xf>
    <xf numFmtId="2" fontId="16" fillId="0" borderId="5" xfId="1" applyNumberFormat="1" applyFont="1" applyFill="1" applyBorder="1" applyAlignment="1">
      <alignment horizontal="right" vertical="center"/>
    </xf>
    <xf numFmtId="2" fontId="16" fillId="0" borderId="6" xfId="1" applyNumberFormat="1" applyFont="1" applyFill="1" applyBorder="1" applyAlignment="1">
      <alignment horizontal="left" vertical="center"/>
    </xf>
    <xf numFmtId="0" fontId="5" fillId="0" borderId="0" xfId="1" applyFont="1" applyFill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7" fillId="0" borderId="0" xfId="1" applyFont="1" applyFill="1" applyProtection="1">
      <protection locked="0"/>
    </xf>
    <xf numFmtId="0" fontId="7" fillId="0" borderId="8" xfId="1" applyFont="1" applyFill="1" applyBorder="1" applyAlignment="1">
      <alignment horizontal="left" indent="5"/>
    </xf>
    <xf numFmtId="0" fontId="7" fillId="0" borderId="19" xfId="1" applyFont="1" applyFill="1" applyBorder="1" applyAlignment="1">
      <alignment horizontal="left" indent="5"/>
    </xf>
    <xf numFmtId="0" fontId="7" fillId="0" borderId="9" xfId="1" applyFont="1" applyFill="1" applyBorder="1" applyAlignment="1">
      <alignment horizontal="left" indent="5"/>
    </xf>
    <xf numFmtId="1" fontId="6" fillId="0" borderId="11" xfId="1" applyNumberFormat="1" applyFont="1" applyFill="1" applyBorder="1"/>
    <xf numFmtId="164" fontId="6" fillId="0" borderId="11" xfId="1" applyNumberFormat="1" applyFont="1" applyFill="1" applyBorder="1" applyAlignment="1">
      <alignment horizontal="center"/>
    </xf>
    <xf numFmtId="2" fontId="6" fillId="0" borderId="11" xfId="1" applyNumberFormat="1" applyFont="1" applyFill="1" applyBorder="1" applyAlignment="1">
      <alignment horizontal="center"/>
    </xf>
    <xf numFmtId="1" fontId="6" fillId="0" borderId="11" xfId="1" applyNumberFormat="1" applyFont="1" applyFill="1" applyBorder="1" applyAlignment="1">
      <alignment horizontal="center"/>
    </xf>
    <xf numFmtId="49" fontId="9" fillId="0" borderId="11" xfId="1" applyNumberFormat="1" applyFont="1" applyFill="1" applyBorder="1" applyAlignment="1" applyProtection="1">
      <alignment horizontal="left" indent="1"/>
      <protection locked="0"/>
    </xf>
    <xf numFmtId="49" fontId="0" fillId="0" borderId="11" xfId="3" applyNumberFormat="1" applyFont="1" applyFill="1" applyBorder="1" applyAlignment="1" applyProtection="1">
      <alignment horizontal="center"/>
      <protection locked="0"/>
    </xf>
    <xf numFmtId="49" fontId="9" fillId="0" borderId="11" xfId="3" applyNumberFormat="1" applyFont="1" applyFill="1" applyBorder="1" applyAlignment="1" applyProtection="1">
      <alignment horizontal="left" indent="1"/>
      <protection locked="0"/>
    </xf>
    <xf numFmtId="0" fontId="10" fillId="0" borderId="15" xfId="0" applyFont="1" applyFill="1" applyBorder="1" applyAlignment="1" applyProtection="1">
      <alignment horizontal="left"/>
      <protection locked="0"/>
    </xf>
    <xf numFmtId="0" fontId="0" fillId="0" borderId="15" xfId="2" applyFont="1" applyFill="1" applyBorder="1" applyProtection="1">
      <protection locked="0"/>
    </xf>
    <xf numFmtId="49" fontId="0" fillId="0" borderId="11" xfId="0" applyNumberFormat="1" applyFill="1" applyBorder="1" applyAlignment="1" applyProtection="1">
      <alignment horizontal="center"/>
      <protection locked="0"/>
    </xf>
    <xf numFmtId="49" fontId="9" fillId="0" borderId="11" xfId="2" applyNumberFormat="1" applyFont="1" applyFill="1" applyBorder="1" applyAlignment="1" applyProtection="1">
      <alignment horizontal="left" indent="1"/>
      <protection locked="0"/>
    </xf>
    <xf numFmtId="0" fontId="9" fillId="0" borderId="15" xfId="0" applyFont="1" applyFill="1" applyBorder="1" applyAlignment="1" applyProtection="1">
      <alignment horizontal="left" indent="1"/>
      <protection locked="0"/>
    </xf>
    <xf numFmtId="49" fontId="0" fillId="0" borderId="15" xfId="2" applyNumberFormat="1" applyFont="1" applyFill="1" applyBorder="1" applyAlignment="1" applyProtection="1">
      <alignment horizontal="center"/>
      <protection locked="0"/>
    </xf>
    <xf numFmtId="0" fontId="2" fillId="0" borderId="11" xfId="2" applyFont="1" applyFill="1" applyBorder="1" applyProtection="1"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165" fontId="19" fillId="0" borderId="11" xfId="0" applyNumberFormat="1" applyFont="1" applyFill="1" applyBorder="1" applyAlignment="1" applyProtection="1">
      <alignment horizontal="left"/>
      <protection locked="0"/>
    </xf>
    <xf numFmtId="2" fontId="16" fillId="0" borderId="4" xfId="1" applyNumberFormat="1" applyFont="1" applyFill="1" applyBorder="1" applyAlignment="1">
      <alignment vertical="center"/>
    </xf>
    <xf numFmtId="0" fontId="20" fillId="0" borderId="11" xfId="1" applyFont="1" applyFill="1" applyBorder="1" applyAlignment="1">
      <alignment horizontal="left" indent="1"/>
    </xf>
    <xf numFmtId="0" fontId="9" fillId="0" borderId="12" xfId="0" applyFont="1" applyFill="1" applyBorder="1" applyAlignment="1" applyProtection="1">
      <alignment horizontal="left" indent="1"/>
      <protection locked="0"/>
    </xf>
    <xf numFmtId="49" fontId="2" fillId="0" borderId="12" xfId="2" applyNumberFormat="1" applyFont="1" applyFill="1" applyBorder="1" applyAlignment="1" applyProtection="1">
      <alignment horizontal="center"/>
      <protection locked="0"/>
    </xf>
    <xf numFmtId="49" fontId="2" fillId="0" borderId="15" xfId="2" applyNumberFormat="1" applyFont="1" applyFill="1" applyBorder="1" applyAlignment="1" applyProtection="1">
      <alignment horizontal="center"/>
      <protection locked="0"/>
    </xf>
    <xf numFmtId="165" fontId="19" fillId="0" borderId="15" xfId="0" applyNumberFormat="1" applyFont="1" applyFill="1" applyBorder="1" applyAlignment="1" applyProtection="1">
      <alignment horizontal="left"/>
      <protection locked="0"/>
    </xf>
    <xf numFmtId="49" fontId="9" fillId="0" borderId="15" xfId="0" applyNumberFormat="1" applyFont="1" applyFill="1" applyBorder="1" applyAlignment="1" applyProtection="1">
      <alignment horizontal="left" indent="1"/>
      <protection locked="0"/>
    </xf>
    <xf numFmtId="0" fontId="2" fillId="0" borderId="0" xfId="1" applyFill="1" applyBorder="1" applyAlignment="1">
      <alignment horizontal="center"/>
    </xf>
    <xf numFmtId="0" fontId="9" fillId="0" borderId="1" xfId="0" applyFont="1" applyFill="1" applyBorder="1" applyAlignment="1" applyProtection="1">
      <alignment horizontal="left" indent="1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2" applyFont="1" applyFill="1" applyBorder="1" applyProtection="1">
      <protection locked="0"/>
    </xf>
    <xf numFmtId="0" fontId="6" fillId="0" borderId="5" xfId="0" applyFont="1" applyFill="1" applyBorder="1" applyAlignment="1">
      <alignment horizontal="center"/>
    </xf>
    <xf numFmtId="1" fontId="2" fillId="0" borderId="6" xfId="1" applyNumberForma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>
      <alignment horizontal="center" vertical="center"/>
    </xf>
    <xf numFmtId="2" fontId="11" fillId="0" borderId="0" xfId="1" applyNumberFormat="1" applyFont="1" applyFill="1" applyBorder="1" applyAlignment="1" applyProtection="1">
      <alignment horizontal="center"/>
      <protection locked="0"/>
    </xf>
    <xf numFmtId="0" fontId="7" fillId="0" borderId="0" xfId="1" applyFont="1" applyFill="1" applyBorder="1" applyAlignment="1">
      <alignment horizontal="center"/>
    </xf>
  </cellXfs>
  <cellStyles count="4">
    <cellStyle name="Normální" xfId="0" builtinId="0"/>
    <cellStyle name="normální 2" xfId="1" xr:uid="{B4A40380-5513-4C45-B808-0A9094AED94A}"/>
    <cellStyle name="normální_Hala" xfId="2" xr:uid="{19C23020-1A77-4F91-99B3-4377F4FD3901}"/>
    <cellStyle name="normální_Hala 2" xfId="3" xr:uid="{47BE46B1-4BFB-4859-95E7-6E708D98A3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428625</xdr:colOff>
      <xdr:row>1</xdr:row>
      <xdr:rowOff>180975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9D968D5A-F40F-4CA4-88FA-174541178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" y="28575"/>
          <a:ext cx="400050" cy="449580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34</xdr:row>
      <xdr:rowOff>38100</xdr:rowOff>
    </xdr:from>
    <xdr:to>
      <xdr:col>1</xdr:col>
      <xdr:colOff>447675</xdr:colOff>
      <xdr:row>35</xdr:row>
      <xdr:rowOff>200025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EB0F49B-7853-4897-9E43-9EE5B43C6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400050" cy="466725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68</xdr:row>
      <xdr:rowOff>28575</xdr:rowOff>
    </xdr:from>
    <xdr:to>
      <xdr:col>1</xdr:col>
      <xdr:colOff>428625</xdr:colOff>
      <xdr:row>69</xdr:row>
      <xdr:rowOff>180975</xdr:rowOff>
    </xdr:to>
    <xdr:pic>
      <xdr:nvPicPr>
        <xdr:cNvPr id="5" name="Obrázek 1">
          <a:extLst>
            <a:ext uri="{FF2B5EF4-FFF2-40B4-BE49-F238E27FC236}">
              <a16:creationId xmlns:a16="http://schemas.microsoft.com/office/drawing/2014/main" id="{6B3DF352-566F-4830-A5A8-97617E319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" y="28575"/>
          <a:ext cx="400050" cy="449580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1066800</xdr:colOff>
          <xdr:row>68</xdr:row>
          <xdr:rowOff>7620</xdr:rowOff>
        </xdr:from>
        <xdr:to>
          <xdr:col>3</xdr:col>
          <xdr:colOff>1722120</xdr:colOff>
          <xdr:row>69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7A978675-665C-446B-A56B-B4F743D171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cs-CZ" sz="1600" b="1" i="0" u="none" strike="noStrike" baseline="0">
                  <a:solidFill>
                    <a:srgbClr val="FF0000"/>
                  </a:solidFill>
                  <a:latin typeface="Times New Roman CE"/>
                  <a:cs typeface="Times New Roman CE"/>
                </a:rPr>
                <a:t>A-&gt;Z</a:t>
              </a:r>
            </a:p>
          </xdr:txBody>
        </xdr:sp>
        <xdr:clientData fPrintsWithSheet="0"/>
      </xdr:twoCellAnchor>
    </mc:Choice>
    <mc:Fallback/>
  </mc:AlternateContent>
  <xdr:twoCellAnchor>
    <xdr:from>
      <xdr:col>1</xdr:col>
      <xdr:colOff>47625</xdr:colOff>
      <xdr:row>101</xdr:row>
      <xdr:rowOff>38100</xdr:rowOff>
    </xdr:from>
    <xdr:to>
      <xdr:col>1</xdr:col>
      <xdr:colOff>447675</xdr:colOff>
      <xdr:row>102</xdr:row>
      <xdr:rowOff>200025</xdr:rowOff>
    </xdr:to>
    <xdr:pic>
      <xdr:nvPicPr>
        <xdr:cNvPr id="6" name="Obrázek 2">
          <a:extLst>
            <a:ext uri="{FF2B5EF4-FFF2-40B4-BE49-F238E27FC236}">
              <a16:creationId xmlns:a16="http://schemas.microsoft.com/office/drawing/2014/main" id="{191B5AA5-1CB5-43C5-A215-971FA6813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400050" cy="466725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137</xdr:row>
      <xdr:rowOff>28575</xdr:rowOff>
    </xdr:from>
    <xdr:to>
      <xdr:col>1</xdr:col>
      <xdr:colOff>428625</xdr:colOff>
      <xdr:row>138</xdr:row>
      <xdr:rowOff>180975</xdr:rowOff>
    </xdr:to>
    <xdr:pic>
      <xdr:nvPicPr>
        <xdr:cNvPr id="7" name="Obrázek 1">
          <a:extLst>
            <a:ext uri="{FF2B5EF4-FFF2-40B4-BE49-F238E27FC236}">
              <a16:creationId xmlns:a16="http://schemas.microsoft.com/office/drawing/2014/main" id="{26293C48-C49B-4B2C-AF96-6E598893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" y="28575"/>
          <a:ext cx="400050" cy="449580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169</xdr:row>
      <xdr:rowOff>38100</xdr:rowOff>
    </xdr:from>
    <xdr:to>
      <xdr:col>1</xdr:col>
      <xdr:colOff>447675</xdr:colOff>
      <xdr:row>170</xdr:row>
      <xdr:rowOff>200025</xdr:rowOff>
    </xdr:to>
    <xdr:pic>
      <xdr:nvPicPr>
        <xdr:cNvPr id="8" name="Obrázek 2">
          <a:extLst>
            <a:ext uri="{FF2B5EF4-FFF2-40B4-BE49-F238E27FC236}">
              <a16:creationId xmlns:a16="http://schemas.microsoft.com/office/drawing/2014/main" id="{3A037BE7-4FB5-4B06-85F0-9E972AC34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400050" cy="466725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204</xdr:row>
      <xdr:rowOff>28575</xdr:rowOff>
    </xdr:from>
    <xdr:to>
      <xdr:col>1</xdr:col>
      <xdr:colOff>428625</xdr:colOff>
      <xdr:row>205</xdr:row>
      <xdr:rowOff>180975</xdr:rowOff>
    </xdr:to>
    <xdr:pic>
      <xdr:nvPicPr>
        <xdr:cNvPr id="9" name="Obrázek 1">
          <a:extLst>
            <a:ext uri="{FF2B5EF4-FFF2-40B4-BE49-F238E27FC236}">
              <a16:creationId xmlns:a16="http://schemas.microsoft.com/office/drawing/2014/main" id="{A3210A34-0F29-473C-BBB3-D8893D421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" y="28575"/>
          <a:ext cx="400050" cy="449580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238</xdr:row>
      <xdr:rowOff>38100</xdr:rowOff>
    </xdr:from>
    <xdr:to>
      <xdr:col>1</xdr:col>
      <xdr:colOff>447675</xdr:colOff>
      <xdr:row>239</xdr:row>
      <xdr:rowOff>200025</xdr:rowOff>
    </xdr:to>
    <xdr:pic>
      <xdr:nvPicPr>
        <xdr:cNvPr id="10" name="Obrázek 2">
          <a:extLst>
            <a:ext uri="{FF2B5EF4-FFF2-40B4-BE49-F238E27FC236}">
              <a16:creationId xmlns:a16="http://schemas.microsoft.com/office/drawing/2014/main" id="{E4C123E3-8D71-44C5-A341-0215868CB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400050" cy="466725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28575</xdr:colOff>
      <xdr:row>272</xdr:row>
      <xdr:rowOff>28575</xdr:rowOff>
    </xdr:from>
    <xdr:to>
      <xdr:col>1</xdr:col>
      <xdr:colOff>428625</xdr:colOff>
      <xdr:row>273</xdr:row>
      <xdr:rowOff>180975</xdr:rowOff>
    </xdr:to>
    <xdr:pic>
      <xdr:nvPicPr>
        <xdr:cNvPr id="11" name="Obrázek 1">
          <a:extLst>
            <a:ext uri="{FF2B5EF4-FFF2-40B4-BE49-F238E27FC236}">
              <a16:creationId xmlns:a16="http://schemas.microsoft.com/office/drawing/2014/main" id="{77C3C0D1-FE92-4AAF-A80D-119D83EA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" y="28575"/>
          <a:ext cx="400050" cy="449580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306</xdr:row>
      <xdr:rowOff>38100</xdr:rowOff>
    </xdr:from>
    <xdr:to>
      <xdr:col>1</xdr:col>
      <xdr:colOff>447675</xdr:colOff>
      <xdr:row>307</xdr:row>
      <xdr:rowOff>200025</xdr:rowOff>
    </xdr:to>
    <xdr:pic>
      <xdr:nvPicPr>
        <xdr:cNvPr id="12" name="Obrázek 2">
          <a:extLst>
            <a:ext uri="{FF2B5EF4-FFF2-40B4-BE49-F238E27FC236}">
              <a16:creationId xmlns:a16="http://schemas.microsoft.com/office/drawing/2014/main" id="{BC79E6CF-98AE-421C-ACC2-BB2FB509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38100"/>
          <a:ext cx="400050" cy="466725"/>
        </a:xfrm>
        <a:prstGeom prst="rect">
          <a:avLst/>
        </a:prstGeom>
        <a:noFill/>
        <a:ln w="12600">
          <a:solidFill>
            <a:srgbClr val="000000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cer\OneDrive\Desktop\230518%20okrsek%203boj%20NEW.xlsm" TargetMode="External"/><Relationship Id="rId1" Type="http://schemas.openxmlformats.org/officeDocument/2006/relationships/externalLinkPath" Target="230518%20okrsek%203boj%20NEW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zorec"/>
      <sheetName val="vzorce (2)"/>
      <sheetName val="vzor"/>
      <sheetName val="program"/>
      <sheetName val="casovy_program"/>
      <sheetName val="D_1"/>
      <sheetName val="D_2"/>
      <sheetName val="D_3"/>
      <sheetName val="D_4"/>
      <sheetName val="D_5"/>
      <sheetName val="CH_1"/>
      <sheetName val="CH_2"/>
      <sheetName val="CH_3"/>
      <sheetName val="CH_4"/>
      <sheetName val="CH_5"/>
      <sheetName val="STAFETA"/>
      <sheetName val="micek"/>
      <sheetName val="dalka"/>
      <sheetName val="sprint_8"/>
      <sheetName val="sprint_6"/>
      <sheetName val="sprint_4"/>
      <sheetName val="staf_4"/>
      <sheetName val="staf_6"/>
      <sheetName val="staf_8"/>
      <sheetName val="VYSLEDKY"/>
      <sheetName val="vzorce"/>
    </sheetNames>
    <definedNames>
      <definedName name="a1seradit"/>
      <definedName name="a5seradit"/>
      <definedName name="b1seradit"/>
      <definedName name="b2seradit"/>
      <definedName name="b3seradit"/>
      <definedName name="b4seradit"/>
      <definedName name="b5seradit"/>
      <definedName name="d_zpet"/>
      <definedName name="DATA_SERADIT_a_z"/>
      <definedName name="DATA_SERADIT10_a_z"/>
      <definedName name="DATA_SERADIT2_a_z"/>
      <definedName name="DATA_SERADIT3_a_z"/>
      <definedName name="DATA_SERADIT4_a_z"/>
      <definedName name="DATA_SERADIT5_a_z"/>
      <definedName name="DATA_SERADIT6_a_z"/>
      <definedName name="DATA_SERADIT7_a_z"/>
      <definedName name="DATA_SERADIT8_a_z"/>
      <definedName name="DATA_SERADIT9_a_z"/>
      <definedName name="h_zpet"/>
      <definedName name="Module7.a2seradit"/>
      <definedName name="Module7.a3seradit"/>
      <definedName name="Module7.a4seradi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FC58-3F8B-4DF9-A9D9-A536AA1792FD}">
  <dimension ref="A1:L332"/>
  <sheetViews>
    <sheetView tabSelected="1" topLeftCell="A55" workbookViewId="0">
      <selection activeCell="A299" sqref="A299:XFD299"/>
    </sheetView>
  </sheetViews>
  <sheetFormatPr defaultRowHeight="13.8" x14ac:dyDescent="0.25"/>
  <cols>
    <col min="1" max="1" width="6.77734375" style="12" customWidth="1"/>
    <col min="2" max="2" width="27.88671875" style="12" customWidth="1"/>
    <col min="3" max="3" width="8.88671875" style="12"/>
    <col min="4" max="4" width="25.5546875" style="12" customWidth="1"/>
    <col min="5" max="10" width="8.88671875" style="12"/>
    <col min="11" max="11" width="0.88671875" style="12" customWidth="1"/>
    <col min="12" max="16384" width="8.88671875" style="12"/>
  </cols>
  <sheetData>
    <row r="1" spans="1:12" ht="23.4" thickBot="1" x14ac:dyDescent="0.45">
      <c r="A1" s="1"/>
      <c r="B1" s="2" t="s">
        <v>0</v>
      </c>
      <c r="C1" s="3"/>
      <c r="D1" s="4"/>
      <c r="E1" s="5" t="s">
        <v>1</v>
      </c>
      <c r="F1" s="6" t="s">
        <v>2</v>
      </c>
      <c r="G1" s="7" t="s">
        <v>3</v>
      </c>
      <c r="H1" s="8"/>
      <c r="I1" s="8"/>
      <c r="J1" s="9"/>
      <c r="K1" s="10"/>
      <c r="L1" s="11"/>
    </row>
    <row r="2" spans="1:12" x14ac:dyDescent="0.25">
      <c r="A2" s="1"/>
      <c r="B2" s="13" t="s">
        <v>4</v>
      </c>
      <c r="C2" s="14"/>
      <c r="D2" s="15"/>
      <c r="E2" s="16" t="s">
        <v>38</v>
      </c>
      <c r="F2" s="16"/>
      <c r="G2" s="17"/>
      <c r="H2" s="18"/>
      <c r="I2" s="19"/>
      <c r="J2" s="20"/>
      <c r="K2" s="21"/>
      <c r="L2" s="22" t="s">
        <v>6</v>
      </c>
    </row>
    <row r="3" spans="1:12" x14ac:dyDescent="0.25">
      <c r="A3" s="1"/>
      <c r="B3" s="23" t="s">
        <v>7</v>
      </c>
      <c r="C3" s="24" t="s">
        <v>8</v>
      </c>
      <c r="D3" s="25" t="s">
        <v>9</v>
      </c>
      <c r="E3" s="26" t="s">
        <v>10</v>
      </c>
      <c r="F3" s="27" t="s">
        <v>11</v>
      </c>
      <c r="G3" s="28" t="s">
        <v>12</v>
      </c>
      <c r="H3" s="29" t="s">
        <v>11</v>
      </c>
      <c r="I3" s="30" t="s">
        <v>13</v>
      </c>
      <c r="J3" s="31" t="s">
        <v>11</v>
      </c>
      <c r="K3" s="11"/>
      <c r="L3" s="32" t="s">
        <v>11</v>
      </c>
    </row>
    <row r="4" spans="1:12" ht="15" customHeight="1" x14ac:dyDescent="0.25">
      <c r="A4" s="33">
        <v>1</v>
      </c>
      <c r="B4" s="34" t="s">
        <v>14</v>
      </c>
      <c r="C4" s="35" t="s">
        <v>15</v>
      </c>
      <c r="D4" s="36" t="s">
        <v>16</v>
      </c>
      <c r="E4" s="37">
        <v>9.34</v>
      </c>
      <c r="F4" s="38">
        <v>374</v>
      </c>
      <c r="G4" s="39">
        <v>280</v>
      </c>
      <c r="H4" s="40">
        <v>216</v>
      </c>
      <c r="I4" s="41">
        <v>16</v>
      </c>
      <c r="J4" s="40">
        <v>172</v>
      </c>
      <c r="K4" s="11">
        <v>9.58</v>
      </c>
      <c r="L4" s="42">
        <v>762</v>
      </c>
    </row>
    <row r="5" spans="1:12" ht="15" customHeight="1" x14ac:dyDescent="0.25">
      <c r="A5" s="33">
        <v>2</v>
      </c>
      <c r="B5" s="34" t="s">
        <v>17</v>
      </c>
      <c r="C5" s="35" t="s">
        <v>15</v>
      </c>
      <c r="D5" s="36" t="s">
        <v>18</v>
      </c>
      <c r="E5" s="37">
        <v>9.7200000000000006</v>
      </c>
      <c r="F5" s="38">
        <v>304</v>
      </c>
      <c r="G5" s="39">
        <v>245</v>
      </c>
      <c r="H5" s="40">
        <v>118</v>
      </c>
      <c r="I5" s="41">
        <v>17</v>
      </c>
      <c r="J5" s="40">
        <v>189</v>
      </c>
      <c r="K5" s="11">
        <v>9.9600000000000009</v>
      </c>
      <c r="L5" s="42">
        <v>611</v>
      </c>
    </row>
    <row r="6" spans="1:12" ht="15" customHeight="1" x14ac:dyDescent="0.25">
      <c r="A6" s="33">
        <v>3</v>
      </c>
      <c r="B6" s="34" t="s">
        <v>19</v>
      </c>
      <c r="C6" s="35" t="s">
        <v>15</v>
      </c>
      <c r="D6" s="36" t="s">
        <v>20</v>
      </c>
      <c r="E6" s="37">
        <v>9.58</v>
      </c>
      <c r="F6" s="38">
        <v>329</v>
      </c>
      <c r="G6" s="39">
        <v>237</v>
      </c>
      <c r="H6" s="40">
        <v>98</v>
      </c>
      <c r="I6" s="41">
        <v>16</v>
      </c>
      <c r="J6" s="40">
        <v>172</v>
      </c>
      <c r="K6" s="11">
        <v>9.82</v>
      </c>
      <c r="L6" s="42">
        <v>599</v>
      </c>
    </row>
    <row r="7" spans="1:12" ht="15" customHeight="1" x14ac:dyDescent="0.25">
      <c r="A7" s="33">
        <v>4</v>
      </c>
      <c r="B7" s="34" t="s">
        <v>21</v>
      </c>
      <c r="C7" s="43" t="s">
        <v>15</v>
      </c>
      <c r="D7" s="44" t="s">
        <v>22</v>
      </c>
      <c r="E7" s="37">
        <v>10.62</v>
      </c>
      <c r="F7" s="38">
        <v>161</v>
      </c>
      <c r="G7" s="45">
        <v>201</v>
      </c>
      <c r="H7" s="40">
        <v>24</v>
      </c>
      <c r="I7" s="41">
        <v>23</v>
      </c>
      <c r="J7" s="40">
        <v>296</v>
      </c>
      <c r="K7" s="11">
        <v>10.86</v>
      </c>
      <c r="L7" s="42">
        <v>481</v>
      </c>
    </row>
    <row r="8" spans="1:12" ht="15" customHeight="1" x14ac:dyDescent="0.25">
      <c r="A8" s="33">
        <v>5</v>
      </c>
      <c r="B8" s="34" t="s">
        <v>23</v>
      </c>
      <c r="C8" s="35" t="s">
        <v>24</v>
      </c>
      <c r="D8" s="36" t="s">
        <v>20</v>
      </c>
      <c r="E8" s="37">
        <v>10.11</v>
      </c>
      <c r="F8" s="38">
        <v>237</v>
      </c>
      <c r="G8" s="39">
        <v>234</v>
      </c>
      <c r="H8" s="40">
        <v>91</v>
      </c>
      <c r="I8" s="41">
        <v>13</v>
      </c>
      <c r="J8" s="40">
        <v>121</v>
      </c>
      <c r="K8" s="11">
        <v>10.35</v>
      </c>
      <c r="L8" s="42">
        <v>449</v>
      </c>
    </row>
    <row r="9" spans="1:12" ht="15" customHeight="1" x14ac:dyDescent="0.25">
      <c r="A9" s="33">
        <v>6</v>
      </c>
      <c r="B9" s="34" t="s">
        <v>25</v>
      </c>
      <c r="C9" s="35" t="s">
        <v>15</v>
      </c>
      <c r="D9" s="36" t="s">
        <v>16</v>
      </c>
      <c r="E9" s="37">
        <v>9.9600000000000009</v>
      </c>
      <c r="F9" s="38">
        <v>262</v>
      </c>
      <c r="G9" s="45">
        <v>247</v>
      </c>
      <c r="H9" s="40">
        <v>123</v>
      </c>
      <c r="I9" s="41">
        <v>9</v>
      </c>
      <c r="J9" s="40">
        <v>56</v>
      </c>
      <c r="K9" s="11">
        <v>10.200000000000001</v>
      </c>
      <c r="L9" s="42">
        <v>441</v>
      </c>
    </row>
    <row r="10" spans="1:12" ht="15" customHeight="1" x14ac:dyDescent="0.25">
      <c r="A10" s="33">
        <v>7</v>
      </c>
      <c r="B10" s="46" t="s">
        <v>26</v>
      </c>
      <c r="C10" s="47" t="s">
        <v>15</v>
      </c>
      <c r="D10" s="44" t="s">
        <v>22</v>
      </c>
      <c r="E10" s="37">
        <v>10.62</v>
      </c>
      <c r="F10" s="38">
        <v>161</v>
      </c>
      <c r="G10" s="45">
        <v>240</v>
      </c>
      <c r="H10" s="40">
        <v>106</v>
      </c>
      <c r="I10" s="41">
        <v>16</v>
      </c>
      <c r="J10" s="40">
        <v>172</v>
      </c>
      <c r="K10" s="11">
        <v>10.86</v>
      </c>
      <c r="L10" s="42">
        <v>439</v>
      </c>
    </row>
    <row r="11" spans="1:12" ht="15" customHeight="1" x14ac:dyDescent="0.25">
      <c r="A11" s="33">
        <v>8</v>
      </c>
      <c r="B11" s="34" t="s">
        <v>27</v>
      </c>
      <c r="C11" s="35" t="s">
        <v>15</v>
      </c>
      <c r="D11" s="36" t="s">
        <v>28</v>
      </c>
      <c r="E11" s="37">
        <v>10.24</v>
      </c>
      <c r="F11" s="38">
        <v>217</v>
      </c>
      <c r="G11" s="39">
        <v>207</v>
      </c>
      <c r="H11" s="40">
        <v>34</v>
      </c>
      <c r="I11" s="41">
        <v>13</v>
      </c>
      <c r="J11" s="40">
        <v>121</v>
      </c>
      <c r="K11" s="11">
        <v>10.48</v>
      </c>
      <c r="L11" s="42">
        <v>372</v>
      </c>
    </row>
    <row r="12" spans="1:12" ht="15" customHeight="1" x14ac:dyDescent="0.25">
      <c r="A12" s="33">
        <v>9</v>
      </c>
      <c r="B12" s="48" t="s">
        <v>29</v>
      </c>
      <c r="C12" s="43" t="s">
        <v>24</v>
      </c>
      <c r="D12" s="44" t="s">
        <v>22</v>
      </c>
      <c r="E12" s="37">
        <v>10.29</v>
      </c>
      <c r="F12" s="38">
        <v>209</v>
      </c>
      <c r="G12" s="39">
        <v>220</v>
      </c>
      <c r="H12" s="40">
        <v>60</v>
      </c>
      <c r="I12" s="41">
        <v>11</v>
      </c>
      <c r="J12" s="40">
        <v>88</v>
      </c>
      <c r="K12" s="11">
        <v>10.53</v>
      </c>
      <c r="L12" s="42">
        <v>357</v>
      </c>
    </row>
    <row r="13" spans="1:12" ht="15" customHeight="1" x14ac:dyDescent="0.25">
      <c r="A13" s="33">
        <v>10</v>
      </c>
      <c r="B13" s="34" t="s">
        <v>30</v>
      </c>
      <c r="C13" s="35" t="s">
        <v>24</v>
      </c>
      <c r="D13" s="36" t="s">
        <v>16</v>
      </c>
      <c r="E13" s="37">
        <v>10.52</v>
      </c>
      <c r="F13" s="38">
        <v>175</v>
      </c>
      <c r="G13" s="39">
        <v>250</v>
      </c>
      <c r="H13" s="40">
        <v>131</v>
      </c>
      <c r="I13" s="41">
        <v>8</v>
      </c>
      <c r="J13" s="40">
        <v>41</v>
      </c>
      <c r="K13" s="11">
        <v>10.76</v>
      </c>
      <c r="L13" s="42">
        <v>347</v>
      </c>
    </row>
    <row r="14" spans="1:12" ht="15" customHeight="1" x14ac:dyDescent="0.25">
      <c r="A14" s="33">
        <v>11</v>
      </c>
      <c r="B14" s="46" t="s">
        <v>31</v>
      </c>
      <c r="C14" s="47" t="s">
        <v>15</v>
      </c>
      <c r="D14" s="44" t="s">
        <v>22</v>
      </c>
      <c r="E14" s="37">
        <v>10.25</v>
      </c>
      <c r="F14" s="38">
        <v>215</v>
      </c>
      <c r="G14" s="45">
        <v>218</v>
      </c>
      <c r="H14" s="40">
        <v>55</v>
      </c>
      <c r="I14" s="41">
        <v>8</v>
      </c>
      <c r="J14" s="40">
        <v>41</v>
      </c>
      <c r="K14" s="11">
        <v>10.49</v>
      </c>
      <c r="L14" s="42">
        <v>311</v>
      </c>
    </row>
    <row r="15" spans="1:12" ht="15" customHeight="1" x14ac:dyDescent="0.25">
      <c r="A15" s="33">
        <v>12</v>
      </c>
      <c r="B15" s="34" t="s">
        <v>32</v>
      </c>
      <c r="C15" s="43" t="s">
        <v>15</v>
      </c>
      <c r="D15" s="44" t="s">
        <v>22</v>
      </c>
      <c r="E15" s="37">
        <v>11.69</v>
      </c>
      <c r="F15" s="38">
        <v>41</v>
      </c>
      <c r="G15" s="39">
        <v>235</v>
      </c>
      <c r="H15" s="40">
        <v>93</v>
      </c>
      <c r="I15" s="41">
        <v>14</v>
      </c>
      <c r="J15" s="40">
        <v>138</v>
      </c>
      <c r="K15" s="11">
        <v>11.93</v>
      </c>
      <c r="L15" s="42">
        <v>272</v>
      </c>
    </row>
    <row r="16" spans="1:12" ht="15" customHeight="1" x14ac:dyDescent="0.25">
      <c r="A16" s="33">
        <v>13</v>
      </c>
      <c r="B16" s="34" t="s">
        <v>33</v>
      </c>
      <c r="C16" s="35" t="s">
        <v>15</v>
      </c>
      <c r="D16" s="36" t="s">
        <v>28</v>
      </c>
      <c r="E16" s="37">
        <v>10.88</v>
      </c>
      <c r="F16" s="38">
        <v>126</v>
      </c>
      <c r="G16" s="49">
        <v>198</v>
      </c>
      <c r="H16" s="40">
        <v>19</v>
      </c>
      <c r="I16" s="41">
        <v>10</v>
      </c>
      <c r="J16" s="40">
        <v>72</v>
      </c>
      <c r="K16" s="11">
        <v>11.120000000000001</v>
      </c>
      <c r="L16" s="42">
        <v>217</v>
      </c>
    </row>
    <row r="17" spans="1:12" ht="15" customHeight="1" x14ac:dyDescent="0.25">
      <c r="A17" s="33">
        <v>14</v>
      </c>
      <c r="B17" s="48" t="s">
        <v>34</v>
      </c>
      <c r="C17" s="47" t="s">
        <v>15</v>
      </c>
      <c r="D17" s="44" t="s">
        <v>22</v>
      </c>
      <c r="E17" s="37">
        <v>10.84</v>
      </c>
      <c r="F17" s="38">
        <v>131</v>
      </c>
      <c r="G17" s="39">
        <v>205</v>
      </c>
      <c r="H17" s="40">
        <v>31</v>
      </c>
      <c r="I17" s="41">
        <v>8</v>
      </c>
      <c r="J17" s="40">
        <v>41</v>
      </c>
      <c r="K17" s="11">
        <v>11.08</v>
      </c>
      <c r="L17" s="42">
        <v>203</v>
      </c>
    </row>
    <row r="18" spans="1:12" ht="15" customHeight="1" x14ac:dyDescent="0.25">
      <c r="A18" s="33">
        <v>15</v>
      </c>
      <c r="B18" s="46" t="s">
        <v>35</v>
      </c>
      <c r="C18" s="47" t="s">
        <v>24</v>
      </c>
      <c r="D18" s="44" t="s">
        <v>22</v>
      </c>
      <c r="E18" s="37">
        <v>10.69</v>
      </c>
      <c r="F18" s="38">
        <v>151</v>
      </c>
      <c r="G18" s="39">
        <v>200</v>
      </c>
      <c r="H18" s="40">
        <v>22</v>
      </c>
      <c r="I18" s="41">
        <v>6</v>
      </c>
      <c r="J18" s="40">
        <v>12</v>
      </c>
      <c r="K18" s="11">
        <v>10.93</v>
      </c>
      <c r="L18" s="42">
        <v>185</v>
      </c>
    </row>
    <row r="19" spans="1:12" ht="15" customHeight="1" x14ac:dyDescent="0.25">
      <c r="A19" s="33">
        <v>16</v>
      </c>
      <c r="B19" s="48" t="s">
        <v>36</v>
      </c>
      <c r="C19" s="43" t="s">
        <v>15</v>
      </c>
      <c r="D19" s="44" t="s">
        <v>22</v>
      </c>
      <c r="E19" s="37">
        <v>11.08</v>
      </c>
      <c r="F19" s="38">
        <v>102</v>
      </c>
      <c r="G19" s="39">
        <v>167</v>
      </c>
      <c r="H19" s="40" t="s">
        <v>37</v>
      </c>
      <c r="I19" s="50">
        <v>4</v>
      </c>
      <c r="J19" s="40">
        <v>0</v>
      </c>
      <c r="K19" s="11">
        <v>11.32</v>
      </c>
      <c r="L19" s="42">
        <v>102</v>
      </c>
    </row>
    <row r="20" spans="1:12" x14ac:dyDescent="0.25">
      <c r="A20" s="1"/>
      <c r="B20" s="11"/>
      <c r="C20" s="11"/>
      <c r="D20" s="53"/>
      <c r="E20" s="11"/>
      <c r="F20" s="11"/>
      <c r="G20" s="11"/>
      <c r="H20" s="11"/>
      <c r="I20" s="11"/>
      <c r="J20" s="11"/>
      <c r="K20" s="11"/>
      <c r="L20" s="11"/>
    </row>
    <row r="21" spans="1:12" x14ac:dyDescent="0.25">
      <c r="A21" s="1"/>
      <c r="B21" s="11"/>
      <c r="C21" s="11"/>
      <c r="D21" s="53"/>
      <c r="E21" s="11"/>
      <c r="F21" s="11"/>
      <c r="G21" s="11"/>
      <c r="H21" s="11"/>
      <c r="I21" s="11"/>
      <c r="J21" s="11"/>
      <c r="K21" s="11"/>
      <c r="L21" s="11"/>
    </row>
    <row r="22" spans="1:12" x14ac:dyDescent="0.25">
      <c r="A22" s="1"/>
      <c r="B22" s="11"/>
      <c r="C22" s="11"/>
      <c r="D22" s="53"/>
      <c r="E22" s="11"/>
      <c r="F22" s="11"/>
      <c r="G22" s="11"/>
      <c r="H22" s="11"/>
      <c r="I22" s="11"/>
      <c r="J22" s="11"/>
      <c r="K22" s="11"/>
      <c r="L22" s="11"/>
    </row>
    <row r="23" spans="1:12" x14ac:dyDescent="0.25">
      <c r="A23" s="1"/>
      <c r="B23" s="11"/>
      <c r="C23" s="11"/>
      <c r="D23" s="53"/>
      <c r="E23" s="11"/>
      <c r="F23" s="11"/>
      <c r="G23" s="11"/>
      <c r="H23" s="11"/>
      <c r="I23" s="11"/>
      <c r="J23" s="11"/>
      <c r="K23" s="11"/>
      <c r="L23" s="11"/>
    </row>
    <row r="24" spans="1:12" x14ac:dyDescent="0.25">
      <c r="A24" s="1"/>
      <c r="B24" s="11"/>
      <c r="C24" s="11"/>
      <c r="D24" s="53"/>
      <c r="E24" s="11"/>
      <c r="F24" s="11"/>
      <c r="G24" s="11"/>
      <c r="H24" s="11"/>
      <c r="I24" s="11"/>
      <c r="J24" s="11"/>
      <c r="K24" s="11"/>
      <c r="L24" s="11"/>
    </row>
    <row r="25" spans="1:12" x14ac:dyDescent="0.25">
      <c r="A25" s="1"/>
      <c r="B25" s="11"/>
      <c r="C25" s="11"/>
      <c r="D25" s="53"/>
      <c r="E25" s="11"/>
      <c r="F25" s="11"/>
      <c r="G25" s="11"/>
      <c r="H25" s="11"/>
      <c r="I25" s="11"/>
      <c r="J25" s="11"/>
      <c r="K25" s="11"/>
      <c r="L25" s="11"/>
    </row>
    <row r="26" spans="1:12" x14ac:dyDescent="0.25">
      <c r="A26" s="1"/>
      <c r="B26" s="11"/>
      <c r="C26" s="11"/>
      <c r="D26" s="53"/>
      <c r="E26" s="11"/>
      <c r="F26" s="11"/>
      <c r="G26" s="11"/>
      <c r="H26" s="11"/>
      <c r="I26" s="11"/>
      <c r="J26" s="11"/>
      <c r="K26" s="11"/>
      <c r="L26" s="11"/>
    </row>
    <row r="27" spans="1:12" x14ac:dyDescent="0.25">
      <c r="A27" s="1"/>
      <c r="B27" s="11"/>
      <c r="C27" s="11"/>
      <c r="D27" s="53"/>
      <c r="E27" s="11"/>
      <c r="F27" s="11"/>
      <c r="G27" s="11"/>
      <c r="H27" s="11"/>
      <c r="I27" s="11"/>
      <c r="J27" s="11"/>
      <c r="K27" s="11"/>
      <c r="L27" s="11"/>
    </row>
    <row r="28" spans="1:12" x14ac:dyDescent="0.25">
      <c r="A28" s="1"/>
      <c r="B28" s="11"/>
      <c r="C28" s="11"/>
      <c r="D28" s="53"/>
      <c r="E28" s="11"/>
      <c r="F28" s="11"/>
      <c r="G28" s="11"/>
      <c r="H28" s="11"/>
      <c r="I28" s="11"/>
      <c r="J28" s="11"/>
      <c r="K28" s="11"/>
      <c r="L28" s="11"/>
    </row>
    <row r="29" spans="1:12" x14ac:dyDescent="0.25">
      <c r="A29" s="1"/>
      <c r="B29" s="11"/>
      <c r="C29" s="11"/>
      <c r="D29" s="53"/>
      <c r="E29" s="11"/>
      <c r="F29" s="11"/>
      <c r="G29" s="11"/>
      <c r="H29" s="11"/>
      <c r="I29" s="11"/>
      <c r="J29" s="11"/>
      <c r="K29" s="11"/>
      <c r="L29" s="11"/>
    </row>
    <row r="30" spans="1:12" x14ac:dyDescent="0.25">
      <c r="A30" s="1"/>
      <c r="B30" s="11"/>
      <c r="C30" s="11"/>
      <c r="D30" s="53"/>
      <c r="E30" s="11"/>
      <c r="F30" s="11"/>
      <c r="G30" s="11"/>
      <c r="H30" s="11"/>
      <c r="I30" s="11"/>
      <c r="J30" s="11"/>
      <c r="K30" s="11"/>
      <c r="L30" s="11"/>
    </row>
    <row r="31" spans="1:12" x14ac:dyDescent="0.25">
      <c r="A31" s="1"/>
      <c r="B31" s="11"/>
      <c r="C31" s="11"/>
      <c r="D31" s="53"/>
      <c r="E31" s="11"/>
      <c r="F31" s="11"/>
      <c r="G31" s="11"/>
      <c r="H31" s="11"/>
      <c r="I31" s="11"/>
      <c r="J31" s="11"/>
      <c r="K31" s="11"/>
      <c r="L31" s="11"/>
    </row>
    <row r="32" spans="1:12" x14ac:dyDescent="0.25">
      <c r="A32" s="1"/>
      <c r="B32" s="11"/>
      <c r="C32" s="11"/>
      <c r="D32" s="53"/>
      <c r="E32" s="11"/>
      <c r="F32" s="11"/>
      <c r="G32" s="11"/>
      <c r="H32" s="11"/>
      <c r="I32" s="11"/>
      <c r="J32" s="11"/>
      <c r="K32" s="11"/>
      <c r="L32" s="11"/>
    </row>
    <row r="33" spans="1:12" x14ac:dyDescent="0.25">
      <c r="A33" s="1"/>
      <c r="B33" s="11"/>
      <c r="C33" s="11"/>
      <c r="D33" s="53"/>
      <c r="E33" s="11"/>
      <c r="F33" s="11"/>
      <c r="G33" s="11"/>
      <c r="H33" s="11"/>
      <c r="I33" s="11"/>
      <c r="J33" s="11"/>
      <c r="K33" s="11"/>
      <c r="L33" s="11"/>
    </row>
    <row r="35" spans="1:12" ht="23.4" thickBot="1" x14ac:dyDescent="0.45">
      <c r="A35" s="1" t="s">
        <v>38</v>
      </c>
      <c r="B35" s="2" t="s">
        <v>0</v>
      </c>
      <c r="C35" s="54"/>
      <c r="D35" s="3"/>
      <c r="E35" s="55" t="s">
        <v>39</v>
      </c>
      <c r="F35" s="56" t="s">
        <v>2</v>
      </c>
      <c r="G35" s="57" t="s">
        <v>3</v>
      </c>
      <c r="H35" s="58"/>
      <c r="I35" s="59"/>
      <c r="J35" s="60"/>
      <c r="K35" s="10"/>
      <c r="L35" s="11"/>
    </row>
    <row r="36" spans="1:12" x14ac:dyDescent="0.25">
      <c r="A36" s="1"/>
      <c r="B36" s="61" t="str">
        <f>IF([1]vzor!C144&gt;0,[1]vzor!C144,"Vyplňte místo a datum závodu v listu VZOR")</f>
        <v>Vyplňte místo a datum závodu v listu VZOR</v>
      </c>
      <c r="C36" s="62"/>
      <c r="D36" s="63"/>
      <c r="E36" s="16" t="s">
        <v>5</v>
      </c>
      <c r="F36" s="16"/>
      <c r="G36" s="32"/>
      <c r="H36" s="64"/>
      <c r="I36" s="32"/>
      <c r="J36" s="64"/>
      <c r="K36" s="11"/>
      <c r="L36" s="22" t="s">
        <v>6</v>
      </c>
    </row>
    <row r="37" spans="1:12" x14ac:dyDescent="0.25">
      <c r="A37" s="1"/>
      <c r="B37" s="23" t="s">
        <v>7</v>
      </c>
      <c r="C37" s="65" t="s">
        <v>8</v>
      </c>
      <c r="D37" s="25" t="s">
        <v>9</v>
      </c>
      <c r="E37" s="26" t="s">
        <v>10</v>
      </c>
      <c r="F37" s="27" t="s">
        <v>11</v>
      </c>
      <c r="G37" s="66" t="s">
        <v>12</v>
      </c>
      <c r="H37" s="67" t="s">
        <v>11</v>
      </c>
      <c r="I37" s="66" t="s">
        <v>13</v>
      </c>
      <c r="J37" s="67" t="s">
        <v>11</v>
      </c>
      <c r="K37" s="11"/>
      <c r="L37" s="32" t="s">
        <v>11</v>
      </c>
    </row>
    <row r="38" spans="1:12" ht="15" customHeight="1" x14ac:dyDescent="0.25">
      <c r="A38" s="33">
        <v>1</v>
      </c>
      <c r="B38" s="34" t="s">
        <v>40</v>
      </c>
      <c r="C38" s="35" t="s">
        <v>15</v>
      </c>
      <c r="D38" s="36" t="s">
        <v>16</v>
      </c>
      <c r="E38" s="37">
        <v>8.93</v>
      </c>
      <c r="F38" s="38">
        <f>IF(AND(E38&gt;6,E38&lt;12.5),ROUNDDOWN(58.015*(12.5-E38)^1.62,0),0)</f>
        <v>455</v>
      </c>
      <c r="G38" s="39">
        <v>251</v>
      </c>
      <c r="H38" s="40">
        <f>IF(AND(G38&gt;180,G38&lt;600),ROUNDDOWN(0.34354*(G38-180)^1.4,0),"0")</f>
        <v>134</v>
      </c>
      <c r="I38" s="41">
        <v>15</v>
      </c>
      <c r="J38" s="40">
        <f>IF(I38&gt;5,ROUNDDOWN(12.33*(I38-5)^1.15,0),0)</f>
        <v>174</v>
      </c>
      <c r="K38" s="11">
        <f>IF(B38&gt;0,E38+0.24,"")</f>
        <v>9.17</v>
      </c>
      <c r="L38" s="42">
        <f>IF(B38&gt;0,F38+H38+J38,"")</f>
        <v>763</v>
      </c>
    </row>
    <row r="39" spans="1:12" ht="15" customHeight="1" x14ac:dyDescent="0.25">
      <c r="A39" s="33">
        <v>2</v>
      </c>
      <c r="B39" s="34" t="s">
        <v>41</v>
      </c>
      <c r="C39" s="35" t="s">
        <v>24</v>
      </c>
      <c r="D39" s="36" t="s">
        <v>18</v>
      </c>
      <c r="E39" s="37">
        <v>9.01</v>
      </c>
      <c r="F39" s="38">
        <f>IF(AND(E39&gt;6,E39&lt;12.5),ROUNDDOWN(58.015*(12.5-E39)^1.62,0),0)</f>
        <v>439</v>
      </c>
      <c r="G39" s="39">
        <v>240</v>
      </c>
      <c r="H39" s="40">
        <f>IF(AND(G39&gt;180,G39&lt;600),ROUNDDOWN(0.34354*(G39-180)^1.4,0),"0")</f>
        <v>106</v>
      </c>
      <c r="I39" s="41">
        <v>11</v>
      </c>
      <c r="J39" s="40">
        <f>IF(I39&gt;5,ROUNDDOWN(12.33*(I39-5)^1.15,0),0)</f>
        <v>96</v>
      </c>
      <c r="K39" s="11">
        <f>IF(B39&gt;0,E39+0.24,"")</f>
        <v>9.25</v>
      </c>
      <c r="L39" s="42">
        <f>IF(B39&gt;0,F39+H39+J39,"")</f>
        <v>641</v>
      </c>
    </row>
    <row r="40" spans="1:12" ht="15" customHeight="1" x14ac:dyDescent="0.25">
      <c r="A40" s="33">
        <v>3</v>
      </c>
      <c r="B40" s="68" t="s">
        <v>42</v>
      </c>
      <c r="C40" s="69" t="s">
        <v>15</v>
      </c>
      <c r="D40" s="44" t="s">
        <v>22</v>
      </c>
      <c r="E40" s="37">
        <v>9.3800000000000008</v>
      </c>
      <c r="F40" s="38">
        <f>IF(AND(E40&gt;6,E40&lt;12.5),ROUNDDOWN(58.015*(12.5-E40)^1.62,0),0)</f>
        <v>366</v>
      </c>
      <c r="G40" s="39">
        <v>262</v>
      </c>
      <c r="H40" s="40">
        <f>IF(AND(G40&gt;180,G40&lt;600),ROUNDDOWN(0.34354*(G40-180)^1.4,0),"0")</f>
        <v>164</v>
      </c>
      <c r="I40" s="41">
        <v>9</v>
      </c>
      <c r="J40" s="40">
        <f>IF(I40&gt;5,ROUNDDOWN(12.33*(I40-5)^1.15,0),0)</f>
        <v>60</v>
      </c>
      <c r="K40" s="11">
        <f>IF(B40&gt;0,E40+0.24,"")</f>
        <v>9.620000000000001</v>
      </c>
      <c r="L40" s="42">
        <f>IF(B40&gt;0,F40+H40+J40,"")</f>
        <v>590</v>
      </c>
    </row>
    <row r="41" spans="1:12" ht="15" customHeight="1" x14ac:dyDescent="0.25">
      <c r="A41" s="33">
        <v>4</v>
      </c>
      <c r="B41" s="34" t="s">
        <v>43</v>
      </c>
      <c r="C41" s="35" t="s">
        <v>15</v>
      </c>
      <c r="D41" s="36" t="s">
        <v>28</v>
      </c>
      <c r="E41" s="37">
        <v>9.81</v>
      </c>
      <c r="F41" s="38">
        <f>IF(AND(E41&gt;6,E41&lt;12.5),ROUNDDOWN(58.015*(12.5-E41)^1.62,0),0)</f>
        <v>288</v>
      </c>
      <c r="G41" s="45">
        <v>273</v>
      </c>
      <c r="H41" s="40">
        <f>IF(AND(G41&gt;180,G41&lt;600),ROUNDDOWN(0.34354*(G41-180)^1.4,0),"0")</f>
        <v>195</v>
      </c>
      <c r="I41" s="41">
        <v>7</v>
      </c>
      <c r="J41" s="40">
        <f>IF(I41&gt;5,ROUNDDOWN(12.33*(I41-5)^1.15,0),0)</f>
        <v>27</v>
      </c>
      <c r="K41" s="11">
        <f>IF(B41&gt;0,E41+0.24,"")</f>
        <v>10.050000000000001</v>
      </c>
      <c r="L41" s="42">
        <f>IF(B41&gt;0,F41+H41+J41,"")</f>
        <v>510</v>
      </c>
    </row>
    <row r="42" spans="1:12" ht="15" customHeight="1" x14ac:dyDescent="0.25">
      <c r="A42" s="33">
        <v>5</v>
      </c>
      <c r="B42" s="34" t="s">
        <v>44</v>
      </c>
      <c r="C42" s="35" t="s">
        <v>15</v>
      </c>
      <c r="D42" s="36" t="s">
        <v>20</v>
      </c>
      <c r="E42" s="37">
        <v>9.5399999999999991</v>
      </c>
      <c r="F42" s="38">
        <f>IF(AND(E42&gt;6,E42&lt;12.5),ROUNDDOWN(58.015*(12.5-E42)^1.62,0),0)</f>
        <v>336</v>
      </c>
      <c r="G42" s="45">
        <v>243</v>
      </c>
      <c r="H42" s="40">
        <f>IF(AND(G42&gt;180,G42&lt;600),ROUNDDOWN(0.34354*(G42-180)^1.4,0),"0")</f>
        <v>113</v>
      </c>
      <c r="I42" s="41">
        <v>8</v>
      </c>
      <c r="J42" s="40">
        <f>IF(I42&gt;5,ROUNDDOWN(12.33*(I42-5)^1.15,0),0)</f>
        <v>43</v>
      </c>
      <c r="K42" s="11">
        <f>IF(B42&gt;0,E42+0.24,"")</f>
        <v>9.7799999999999994</v>
      </c>
      <c r="L42" s="42">
        <f>IF(B42&gt;0,F42+H42+J42,"")</f>
        <v>492</v>
      </c>
    </row>
    <row r="43" spans="1:12" ht="15" customHeight="1" x14ac:dyDescent="0.25">
      <c r="A43" s="33">
        <v>6</v>
      </c>
      <c r="B43" s="34" t="s">
        <v>45</v>
      </c>
      <c r="C43" s="51" t="s">
        <v>24</v>
      </c>
      <c r="D43" s="52" t="s">
        <v>16</v>
      </c>
      <c r="E43" s="37">
        <v>9.85</v>
      </c>
      <c r="F43" s="38">
        <f>IF(AND(E43&gt;6,E43&lt;12.5),ROUNDDOWN(58.015*(12.5-E43)^1.62,0),0)</f>
        <v>281</v>
      </c>
      <c r="G43" s="45">
        <v>242</v>
      </c>
      <c r="H43" s="40">
        <f>IF(AND(G43&gt;180,G43&lt;600),ROUNDDOWN(0.34354*(G43-180)^1.4,0),"0")</f>
        <v>111</v>
      </c>
      <c r="I43" s="41">
        <v>11</v>
      </c>
      <c r="J43" s="40">
        <f>IF(I43&gt;5,ROUNDDOWN(12.33*(I43-5)^1.15,0),0)</f>
        <v>96</v>
      </c>
      <c r="K43" s="11">
        <f>IF(B43&gt;0,E43+0.24,"")</f>
        <v>10.09</v>
      </c>
      <c r="L43" s="42">
        <f>IF(B43&gt;0,F43+H43+J43,"")</f>
        <v>488</v>
      </c>
    </row>
    <row r="44" spans="1:12" ht="15" customHeight="1" x14ac:dyDescent="0.25">
      <c r="A44" s="33">
        <v>7</v>
      </c>
      <c r="B44" s="34" t="s">
        <v>46</v>
      </c>
      <c r="C44" s="43" t="s">
        <v>24</v>
      </c>
      <c r="D44" s="44" t="s">
        <v>22</v>
      </c>
      <c r="E44" s="37">
        <v>9.85</v>
      </c>
      <c r="F44" s="38">
        <f>IF(AND(E44&gt;6,E44&lt;12.5),ROUNDDOWN(58.015*(12.5-E44)^1.62,0),0)</f>
        <v>281</v>
      </c>
      <c r="G44" s="39">
        <v>254</v>
      </c>
      <c r="H44" s="40">
        <f>IF(AND(G44&gt;180,G44&lt;600),ROUNDDOWN(0.34354*(G44-180)^1.4,0),"0")</f>
        <v>142</v>
      </c>
      <c r="I44" s="41">
        <v>6</v>
      </c>
      <c r="J44" s="40">
        <f>IF(I44&gt;5,ROUNDDOWN(12.33*(I44-5)^1.15,0),0)</f>
        <v>12</v>
      </c>
      <c r="K44" s="11">
        <f>IF(B44&gt;0,E44+0.24,"")</f>
        <v>10.09</v>
      </c>
      <c r="L44" s="42">
        <f>IF(B44&gt;0,F44+H44+J44,"")</f>
        <v>435</v>
      </c>
    </row>
    <row r="45" spans="1:12" ht="15" customHeight="1" x14ac:dyDescent="0.25">
      <c r="A45" s="33">
        <v>8</v>
      </c>
      <c r="B45" s="68" t="s">
        <v>47</v>
      </c>
      <c r="C45" s="69" t="s">
        <v>15</v>
      </c>
      <c r="D45" s="44" t="s">
        <v>22</v>
      </c>
      <c r="E45" s="37">
        <v>9.7200000000000006</v>
      </c>
      <c r="F45" s="38">
        <f>IF(AND(E45&gt;6,E45&lt;12.5),ROUNDDOWN(58.015*(12.5-E45)^1.62,0),0)</f>
        <v>304</v>
      </c>
      <c r="G45" s="39">
        <v>243</v>
      </c>
      <c r="H45" s="40">
        <f>IF(AND(G45&gt;180,G45&lt;600),ROUNDDOWN(0.34354*(G45-180)^1.4,0),"0")</f>
        <v>113</v>
      </c>
      <c r="I45" s="41">
        <v>5</v>
      </c>
      <c r="J45" s="40">
        <f>IF(I45&gt;5,ROUNDDOWN(12.33*(I45-5)^1.15,0),0)</f>
        <v>0</v>
      </c>
      <c r="K45" s="11">
        <f>IF(B45&gt;0,E45+0.24,"")</f>
        <v>9.9600000000000009</v>
      </c>
      <c r="L45" s="42">
        <f>IF(B45&gt;0,F45+H45+J45,"")</f>
        <v>417</v>
      </c>
    </row>
    <row r="46" spans="1:12" ht="15" customHeight="1" x14ac:dyDescent="0.25">
      <c r="A46" s="33">
        <v>9</v>
      </c>
      <c r="B46" s="34" t="s">
        <v>48</v>
      </c>
      <c r="C46" s="35" t="s">
        <v>24</v>
      </c>
      <c r="D46" s="36" t="s">
        <v>20</v>
      </c>
      <c r="E46" s="37">
        <v>10.27</v>
      </c>
      <c r="F46" s="38">
        <f>IF(AND(E46&gt;6,E46&lt;12.5),ROUNDDOWN(58.015*(12.5-E46)^1.62,0),0)</f>
        <v>212</v>
      </c>
      <c r="G46" s="49">
        <v>242</v>
      </c>
      <c r="H46" s="40">
        <f>IF(AND(G46&gt;180,G46&lt;600),ROUNDDOWN(0.34354*(G46-180)^1.4,0),"0")</f>
        <v>111</v>
      </c>
      <c r="I46" s="41">
        <v>8</v>
      </c>
      <c r="J46" s="40">
        <f>IF(I46&gt;5,ROUNDDOWN(12.33*(I46-5)^1.15,0),0)</f>
        <v>43</v>
      </c>
      <c r="K46" s="11">
        <f>IF(B46&gt;0,E46+0.24,"")</f>
        <v>10.51</v>
      </c>
      <c r="L46" s="42">
        <f>IF(B46&gt;0,F46+H46+J46,"")</f>
        <v>366</v>
      </c>
    </row>
    <row r="47" spans="1:12" ht="15" customHeight="1" x14ac:dyDescent="0.25">
      <c r="A47" s="33">
        <v>10</v>
      </c>
      <c r="B47" s="34" t="s">
        <v>49</v>
      </c>
      <c r="C47" s="43" t="s">
        <v>24</v>
      </c>
      <c r="D47" s="44" t="s">
        <v>22</v>
      </c>
      <c r="E47" s="37">
        <v>10.17</v>
      </c>
      <c r="F47" s="38">
        <f>IF(AND(E47&gt;6,E47&lt;12.5),ROUNDDOWN(58.015*(12.5-E47)^1.62,0),0)</f>
        <v>228</v>
      </c>
      <c r="G47" s="39">
        <v>230</v>
      </c>
      <c r="H47" s="40">
        <f>IF(AND(G47&gt;180,G47&lt;600),ROUNDDOWN(0.34354*(G47-180)^1.4,0),"0")</f>
        <v>82</v>
      </c>
      <c r="I47" s="41">
        <v>8</v>
      </c>
      <c r="J47" s="40">
        <f>IF(I47&gt;5,ROUNDDOWN(12.33*(I47-5)^1.15,0),0)</f>
        <v>43</v>
      </c>
      <c r="K47" s="11">
        <f>IF(B47&gt;0,E47+0.24,"")</f>
        <v>10.41</v>
      </c>
      <c r="L47" s="42">
        <f>IF(B47&gt;0,F47+H47+J47,"")</f>
        <v>353</v>
      </c>
    </row>
    <row r="48" spans="1:12" ht="15" customHeight="1" x14ac:dyDescent="0.25">
      <c r="A48" s="33">
        <v>11</v>
      </c>
      <c r="B48" s="34" t="s">
        <v>50</v>
      </c>
      <c r="C48" s="35" t="s">
        <v>15</v>
      </c>
      <c r="D48" s="36" t="s">
        <v>28</v>
      </c>
      <c r="E48" s="37">
        <v>10.07</v>
      </c>
      <c r="F48" s="38">
        <f>IF(AND(E48&gt;6,E48&lt;12.5),ROUNDDOWN(58.015*(12.5-E48)^1.62,0),0)</f>
        <v>244</v>
      </c>
      <c r="G48" s="39">
        <v>197</v>
      </c>
      <c r="H48" s="40">
        <f>IF(AND(G48&gt;180,G48&lt;600),ROUNDDOWN(0.34354*(G48-180)^1.4,0),"0")</f>
        <v>18</v>
      </c>
      <c r="I48" s="41">
        <v>6</v>
      </c>
      <c r="J48" s="40">
        <f>IF(I48&gt;5,ROUNDDOWN(12.33*(I48-5)^1.15,0),0)</f>
        <v>12</v>
      </c>
      <c r="K48" s="11">
        <f>IF(B48&gt;0,E48+0.24,"")</f>
        <v>10.31</v>
      </c>
      <c r="L48" s="42">
        <f>IF(B48&gt;0,F48+H48+J48,"")</f>
        <v>274</v>
      </c>
    </row>
    <row r="49" spans="1:12" ht="15" customHeight="1" x14ac:dyDescent="0.25">
      <c r="A49" s="33">
        <v>12</v>
      </c>
      <c r="B49" s="34" t="s">
        <v>51</v>
      </c>
      <c r="C49" s="43" t="s">
        <v>24</v>
      </c>
      <c r="D49" s="44" t="s">
        <v>22</v>
      </c>
      <c r="E49" s="37">
        <v>10.74</v>
      </c>
      <c r="F49" s="38">
        <f>IF(AND(E49&gt;6,E49&lt;12.5),ROUNDDOWN(58.015*(12.5-E49)^1.62,0),0)</f>
        <v>144</v>
      </c>
      <c r="G49" s="45">
        <v>228</v>
      </c>
      <c r="H49" s="40">
        <f>IF(AND(G49&gt;180,G49&lt;600),ROUNDDOWN(0.34354*(G49-180)^1.4,0),"0")</f>
        <v>77</v>
      </c>
      <c r="I49" s="41">
        <v>8</v>
      </c>
      <c r="J49" s="40">
        <f>IF(I49&gt;5,ROUNDDOWN(12.33*(I49-5)^1.15,0),0)</f>
        <v>43</v>
      </c>
      <c r="K49" s="11">
        <f>IF(B49&gt;0,E49+0.24,"")</f>
        <v>10.98</v>
      </c>
      <c r="L49" s="42">
        <f>IF(B49&gt;0,F49+H49+J49,"")</f>
        <v>264</v>
      </c>
    </row>
    <row r="50" spans="1:12" ht="15" customHeight="1" x14ac:dyDescent="0.25">
      <c r="A50" s="33">
        <v>13</v>
      </c>
      <c r="B50" s="34" t="s">
        <v>52</v>
      </c>
      <c r="C50" s="43" t="s">
        <v>15</v>
      </c>
      <c r="D50" s="44" t="s">
        <v>22</v>
      </c>
      <c r="E50" s="37">
        <v>10.52</v>
      </c>
      <c r="F50" s="38">
        <f>IF(AND(E50&gt;6,E50&lt;12.5),ROUNDDOWN(58.015*(12.5-E50)^1.62,0),0)</f>
        <v>175</v>
      </c>
      <c r="G50" s="39">
        <v>208</v>
      </c>
      <c r="H50" s="40">
        <f>IF(AND(G50&gt;180,G50&lt;600),ROUNDDOWN(0.34354*(G50-180)^1.4,0),"0")</f>
        <v>36</v>
      </c>
      <c r="I50" s="41">
        <v>6</v>
      </c>
      <c r="J50" s="40">
        <f>IF(I50&gt;5,ROUNDDOWN(12.33*(I50-5)^1.15,0),0)</f>
        <v>12</v>
      </c>
      <c r="K50" s="11">
        <f>IF(B50&gt;0,E50+0.24,"")</f>
        <v>10.76</v>
      </c>
      <c r="L50" s="42">
        <f>IF(B50&gt;0,F50+H50+J50,"")</f>
        <v>223</v>
      </c>
    </row>
    <row r="51" spans="1:12" ht="15" customHeight="1" x14ac:dyDescent="0.25">
      <c r="A51" s="33">
        <v>14</v>
      </c>
      <c r="B51" s="68" t="s">
        <v>53</v>
      </c>
      <c r="C51" s="69" t="s">
        <v>24</v>
      </c>
      <c r="D51" s="44" t="s">
        <v>22</v>
      </c>
      <c r="E51" s="37">
        <v>10.41</v>
      </c>
      <c r="F51" s="38">
        <f>IF(AND(E51&gt;6,E51&lt;12.5),ROUNDDOWN(58.015*(12.5-E51)^1.62,0),0)</f>
        <v>191</v>
      </c>
      <c r="G51" s="39">
        <v>175</v>
      </c>
      <c r="H51" s="40" t="str">
        <f>IF(AND(G51&gt;180,G51&lt;600),ROUNDDOWN(0.34354*(G51-180)^1.4,0),"0")</f>
        <v>0</v>
      </c>
      <c r="I51" s="41">
        <v>5</v>
      </c>
      <c r="J51" s="40">
        <f>IF(I51&gt;5,ROUNDDOWN(12.33*(I51-5)^1.15,0),0)</f>
        <v>0</v>
      </c>
      <c r="K51" s="11">
        <f>IF(B51&gt;0,E51+0.24,"")</f>
        <v>10.65</v>
      </c>
      <c r="L51" s="42">
        <f>IF(B51&gt;0,F51+H51+J51,"")</f>
        <v>191</v>
      </c>
    </row>
    <row r="52" spans="1:12" ht="15" customHeight="1" x14ac:dyDescent="0.25">
      <c r="A52" s="33">
        <v>15</v>
      </c>
      <c r="B52" s="34" t="s">
        <v>54</v>
      </c>
      <c r="C52" s="35" t="s">
        <v>24</v>
      </c>
      <c r="D52" s="36" t="s">
        <v>16</v>
      </c>
      <c r="E52" s="37">
        <v>10.96</v>
      </c>
      <c r="F52" s="38">
        <f>IF(AND(E52&gt;6,E52&lt;12.5),ROUNDDOWN(58.015*(12.5-E52)^1.62,0),0)</f>
        <v>116</v>
      </c>
      <c r="G52" s="39">
        <v>192</v>
      </c>
      <c r="H52" s="40">
        <f>IF(AND(G52&gt;180,G52&lt;600),ROUNDDOWN(0.34354*(G52-180)^1.4,0),"0")</f>
        <v>11</v>
      </c>
      <c r="I52" s="41">
        <v>9</v>
      </c>
      <c r="J52" s="40">
        <f>IF(I52&gt;5,ROUNDDOWN(12.33*(I52-5)^1.15,0),0)</f>
        <v>60</v>
      </c>
      <c r="K52" s="11">
        <f>IF(B52&gt;0,E52+0.24,"")</f>
        <v>11.200000000000001</v>
      </c>
      <c r="L52" s="42">
        <f>IF(B52&gt;0,F52+H52+J52,"")</f>
        <v>187</v>
      </c>
    </row>
    <row r="53" spans="1:12" ht="15" customHeight="1" x14ac:dyDescent="0.25">
      <c r="A53" s="33">
        <v>16</v>
      </c>
      <c r="B53" s="34" t="s">
        <v>55</v>
      </c>
      <c r="C53" s="43" t="s">
        <v>24</v>
      </c>
      <c r="D53" s="44" t="s">
        <v>22</v>
      </c>
      <c r="E53" s="37">
        <v>11.4</v>
      </c>
      <c r="F53" s="38">
        <f>IF(AND(E53&gt;6,E53&lt;12.5),ROUNDDOWN(58.015*(12.5-E53)^1.62,0),0)</f>
        <v>67</v>
      </c>
      <c r="G53" s="45">
        <v>212</v>
      </c>
      <c r="H53" s="40">
        <f>IF(AND(G53&gt;180,G53&lt;600),ROUNDDOWN(0.34354*(G53-180)^1.4,0),"0")</f>
        <v>43</v>
      </c>
      <c r="I53" s="41">
        <v>7</v>
      </c>
      <c r="J53" s="40">
        <f>IF(I53&gt;5,ROUNDDOWN(12.33*(I53-5)^1.15,0),0)</f>
        <v>27</v>
      </c>
      <c r="K53" s="11">
        <f>IF(B53&gt;0,E53+0.24,"")</f>
        <v>11.64</v>
      </c>
      <c r="L53" s="42">
        <f>IF(B53&gt;0,F53+H53+J53,"")</f>
        <v>137</v>
      </c>
    </row>
    <row r="54" spans="1:12" ht="15" customHeight="1" x14ac:dyDescent="0.25">
      <c r="A54" s="33">
        <v>17</v>
      </c>
      <c r="B54" s="68" t="s">
        <v>56</v>
      </c>
      <c r="C54" s="69" t="s">
        <v>24</v>
      </c>
      <c r="D54" s="44" t="s">
        <v>22</v>
      </c>
      <c r="E54" s="37">
        <v>11.35</v>
      </c>
      <c r="F54" s="38">
        <f>IF(AND(E54&gt;6,E54&lt;12.5),ROUNDDOWN(58.015*(12.5-E54)^1.62,0),0)</f>
        <v>72</v>
      </c>
      <c r="G54" s="39">
        <v>211</v>
      </c>
      <c r="H54" s="40">
        <f>IF(AND(G54&gt;180,G54&lt;600),ROUNDDOWN(0.34354*(G54-180)^1.4,0),"0")</f>
        <v>42</v>
      </c>
      <c r="I54" s="41">
        <v>5</v>
      </c>
      <c r="J54" s="40">
        <f>IF(I54&gt;5,ROUNDDOWN(12.33*(I54-5)^1.15,0),0)</f>
        <v>0</v>
      </c>
      <c r="K54" s="11">
        <f>IF(B54&gt;0,E54+0.24,"")</f>
        <v>11.59</v>
      </c>
      <c r="L54" s="42">
        <f>IF(B54&gt;0,F54+H54+J54,"")</f>
        <v>114</v>
      </c>
    </row>
    <row r="55" spans="1:12" ht="15" customHeight="1" x14ac:dyDescent="0.25">
      <c r="A55" s="33">
        <v>18</v>
      </c>
      <c r="B55" s="70" t="s">
        <v>57</v>
      </c>
      <c r="C55" s="69" t="s">
        <v>15</v>
      </c>
      <c r="D55" s="44" t="s">
        <v>22</v>
      </c>
      <c r="E55" s="37">
        <v>11.97</v>
      </c>
      <c r="F55" s="38">
        <f>IF(AND(E55&gt;6,E55&lt;12.5),ROUNDDOWN(58.015*(12.5-E55)^1.62,0),0)</f>
        <v>20</v>
      </c>
      <c r="G55" s="45">
        <v>135</v>
      </c>
      <c r="H55" s="40" t="str">
        <f>IF(AND(G55&gt;180,G55&lt;600),ROUNDDOWN(0.34354*(G55-180)^1.4,0),"0")</f>
        <v>0</v>
      </c>
      <c r="I55" s="41">
        <v>7</v>
      </c>
      <c r="J55" s="40">
        <f>IF(I55&gt;5,ROUNDDOWN(12.33*(I55-5)^1.15,0),0)</f>
        <v>27</v>
      </c>
      <c r="K55" s="11">
        <f>IF(B55&gt;0,E55+0.24,"")</f>
        <v>12.21</v>
      </c>
      <c r="L55" s="42">
        <f>IF(B55&gt;0,F55+H55+J55,"")</f>
        <v>47</v>
      </c>
    </row>
    <row r="56" spans="1:12" ht="15" customHeight="1" x14ac:dyDescent="0.25">
      <c r="A56" s="33">
        <v>19</v>
      </c>
      <c r="B56" s="68" t="s">
        <v>58</v>
      </c>
      <c r="C56" s="69" t="s">
        <v>24</v>
      </c>
      <c r="D56" s="44" t="s">
        <v>22</v>
      </c>
      <c r="E56" s="37">
        <v>12.13</v>
      </c>
      <c r="F56" s="38">
        <f>IF(AND(E56&gt;6,E56&lt;12.5),ROUNDDOWN(58.015*(12.5-E56)^1.62,0),0)</f>
        <v>11</v>
      </c>
      <c r="G56" s="45">
        <v>204</v>
      </c>
      <c r="H56" s="40">
        <f>IF(AND(G56&gt;180,G56&lt;600),ROUNDDOWN(0.34354*(G56-180)^1.4,0),"0")</f>
        <v>29</v>
      </c>
      <c r="I56" s="41">
        <v>4</v>
      </c>
      <c r="J56" s="40">
        <f>IF(I56&gt;5,ROUNDDOWN(12.33*(I56-5)^1.15,0),0)</f>
        <v>0</v>
      </c>
      <c r="K56" s="11">
        <f>IF(B56&gt;0,E56+0.24,"")</f>
        <v>12.370000000000001</v>
      </c>
      <c r="L56" s="42">
        <f>IF(B56&gt;0,F56+H56+J56,"")</f>
        <v>40</v>
      </c>
    </row>
    <row r="57" spans="1:12" ht="15" customHeight="1" x14ac:dyDescent="0.25">
      <c r="A57" s="33">
        <v>20</v>
      </c>
      <c r="B57" s="68" t="s">
        <v>59</v>
      </c>
      <c r="C57" s="69" t="s">
        <v>24</v>
      </c>
      <c r="D57" s="44" t="s">
        <v>22</v>
      </c>
      <c r="E57" s="37">
        <v>13.93</v>
      </c>
      <c r="F57" s="38">
        <f>IF(AND(E57&gt;6,E57&lt;12.5),ROUNDDOWN(58.015*(12.5-E57)^1.62,0),0)</f>
        <v>0</v>
      </c>
      <c r="G57" s="45">
        <v>162</v>
      </c>
      <c r="H57" s="40" t="str">
        <f>IF(AND(G57&gt;180,G57&lt;600),ROUNDDOWN(0.34354*(G57-180)^1.4,0),"0")</f>
        <v>0</v>
      </c>
      <c r="I57" s="41">
        <v>6</v>
      </c>
      <c r="J57" s="40">
        <f>IF(I57&gt;5,ROUNDDOWN(12.33*(I57-5)^1.15,0),0)</f>
        <v>12</v>
      </c>
      <c r="K57" s="11">
        <f>IF(B57&gt;0,E57+0.24,"")</f>
        <v>14.17</v>
      </c>
      <c r="L57" s="42">
        <f>IF(B57&gt;0,F57+H57+J57,"")</f>
        <v>12</v>
      </c>
    </row>
    <row r="69" spans="1:12" ht="23.4" thickBot="1" x14ac:dyDescent="0.45">
      <c r="A69" s="1"/>
      <c r="B69" s="2" t="s">
        <v>0</v>
      </c>
      <c r="C69" s="3"/>
      <c r="D69" s="4"/>
      <c r="E69" s="5" t="s">
        <v>1</v>
      </c>
      <c r="F69" s="6" t="s">
        <v>60</v>
      </c>
      <c r="G69" s="7" t="s">
        <v>3</v>
      </c>
      <c r="H69" s="8"/>
      <c r="I69" s="8"/>
      <c r="J69" s="9"/>
      <c r="K69" s="10"/>
      <c r="L69" s="11"/>
    </row>
    <row r="70" spans="1:12" x14ac:dyDescent="0.25">
      <c r="A70" s="1"/>
      <c r="B70" s="13" t="str">
        <f>IF([1]vzor!D170&gt;0,[1]vzor!D170,"Vyplňte místo a datum závodu v listu VZOR")</f>
        <v>Vyplňte místo a datum závodu v listu VZOR</v>
      </c>
      <c r="C70" s="14"/>
      <c r="D70" s="15"/>
      <c r="E70" s="16"/>
      <c r="F70" s="16"/>
      <c r="G70" s="17"/>
      <c r="H70" s="18"/>
      <c r="I70" s="19"/>
      <c r="J70" s="20"/>
      <c r="K70" s="11"/>
      <c r="L70" s="22" t="s">
        <v>6</v>
      </c>
    </row>
    <row r="71" spans="1:12" x14ac:dyDescent="0.25">
      <c r="A71" s="1"/>
      <c r="B71" s="23" t="s">
        <v>7</v>
      </c>
      <c r="C71" s="24" t="s">
        <v>8</v>
      </c>
      <c r="D71" s="25" t="s">
        <v>9</v>
      </c>
      <c r="E71" s="26" t="s">
        <v>10</v>
      </c>
      <c r="F71" s="27" t="s">
        <v>11</v>
      </c>
      <c r="G71" s="28" t="s">
        <v>12</v>
      </c>
      <c r="H71" s="29" t="s">
        <v>11</v>
      </c>
      <c r="I71" s="30" t="s">
        <v>13</v>
      </c>
      <c r="J71" s="31" t="s">
        <v>11</v>
      </c>
      <c r="K71" s="11"/>
      <c r="L71" s="32" t="s">
        <v>11</v>
      </c>
    </row>
    <row r="72" spans="1:12" ht="15" customHeight="1" x14ac:dyDescent="0.25">
      <c r="A72" s="33">
        <v>1</v>
      </c>
      <c r="B72" s="34" t="s">
        <v>61</v>
      </c>
      <c r="C72" s="51" t="s">
        <v>62</v>
      </c>
      <c r="D72" s="36" t="s">
        <v>18</v>
      </c>
      <c r="E72" s="37">
        <v>8.84</v>
      </c>
      <c r="F72" s="38">
        <f>IF(AND(E72&gt;6,E72&lt;12.5),ROUNDDOWN(58.015*(12.5-E72)^1.62,0),0)</f>
        <v>474</v>
      </c>
      <c r="G72" s="45">
        <v>306</v>
      </c>
      <c r="H72" s="40">
        <f>IF(AND(G72&gt;180,G72&lt;600),ROUNDDOWN(0.34354*(G72-180)^1.4,0),"0")</f>
        <v>299</v>
      </c>
      <c r="I72" s="41">
        <v>24</v>
      </c>
      <c r="J72" s="40">
        <f>IF(I72&gt;5,ROUNDDOWN(12.33*(I72-5)^1.1,0),0)</f>
        <v>314</v>
      </c>
      <c r="K72" s="11">
        <f>IF(B72&gt;0,E72+0.24,"")</f>
        <v>9.08</v>
      </c>
      <c r="L72" s="42">
        <f>IF(B72&gt;0,F72+H72+J72,"")</f>
        <v>1087</v>
      </c>
    </row>
    <row r="73" spans="1:12" ht="15" customHeight="1" x14ac:dyDescent="0.25">
      <c r="A73" s="33">
        <v>2</v>
      </c>
      <c r="B73" s="34" t="s">
        <v>63</v>
      </c>
      <c r="C73" s="35" t="s">
        <v>62</v>
      </c>
      <c r="D73" s="36" t="s">
        <v>20</v>
      </c>
      <c r="E73" s="37">
        <v>8.51</v>
      </c>
      <c r="F73" s="38">
        <f>IF(AND(E73&gt;6,E73&lt;12.5),ROUNDDOWN(58.015*(12.5-E73)^1.62,0),0)</f>
        <v>545</v>
      </c>
      <c r="G73" s="39">
        <v>298</v>
      </c>
      <c r="H73" s="40">
        <f>IF(AND(G73&gt;180,G73&lt;600),ROUNDDOWN(0.34354*(G73-180)^1.4,0),"0")</f>
        <v>273</v>
      </c>
      <c r="I73" s="41">
        <v>20</v>
      </c>
      <c r="J73" s="40">
        <f>IF(I73&gt;5,ROUNDDOWN(12.33*(I73-5)^1.1,0),0)</f>
        <v>242</v>
      </c>
      <c r="K73" s="11">
        <f>IF(B73&gt;0,E73+0.24,"")</f>
        <v>8.75</v>
      </c>
      <c r="L73" s="42">
        <f>IF(B73&gt;0,F73+H73+J73,"")</f>
        <v>1060</v>
      </c>
    </row>
    <row r="74" spans="1:12" ht="15" customHeight="1" x14ac:dyDescent="0.25">
      <c r="A74" s="33">
        <v>3</v>
      </c>
      <c r="B74" s="34" t="s">
        <v>64</v>
      </c>
      <c r="C74" s="35" t="s">
        <v>62</v>
      </c>
      <c r="D74" s="36" t="s">
        <v>20</v>
      </c>
      <c r="E74" s="37">
        <v>8.84</v>
      </c>
      <c r="F74" s="38">
        <f>IF(AND(E74&gt;6,E74&lt;12.5),ROUNDDOWN(58.015*(12.5-E74)^1.62,0),0)</f>
        <v>474</v>
      </c>
      <c r="G74" s="39">
        <v>300</v>
      </c>
      <c r="H74" s="40">
        <f>IF(AND(G74&gt;180,G74&lt;600),ROUNDDOWN(0.34354*(G74-180)^1.4,0),"0")</f>
        <v>279</v>
      </c>
      <c r="I74" s="41">
        <v>23</v>
      </c>
      <c r="J74" s="40">
        <f>IF(I74&gt;5,ROUNDDOWN(12.33*(I74-5)^1.1,0),0)</f>
        <v>296</v>
      </c>
      <c r="K74" s="11">
        <f>IF(B74&gt;0,E74+0.24,"")</f>
        <v>9.08</v>
      </c>
      <c r="L74" s="42">
        <f>IF(B74&gt;0,F74+H74+J74,"")</f>
        <v>1049</v>
      </c>
    </row>
    <row r="75" spans="1:12" ht="15" customHeight="1" x14ac:dyDescent="0.25">
      <c r="A75" s="33">
        <v>4</v>
      </c>
      <c r="B75" s="34" t="s">
        <v>65</v>
      </c>
      <c r="C75" s="35" t="s">
        <v>62</v>
      </c>
      <c r="D75" s="36" t="s">
        <v>18</v>
      </c>
      <c r="E75" s="37">
        <v>9.52</v>
      </c>
      <c r="F75" s="38">
        <f>IF(AND(E75&gt;6,E75&lt;12.5),ROUNDDOWN(58.015*(12.5-E75)^1.62,0),0)</f>
        <v>340</v>
      </c>
      <c r="G75" s="45">
        <v>282</v>
      </c>
      <c r="H75" s="40">
        <f>IF(AND(G75&gt;180,G75&lt;600),ROUNDDOWN(0.34354*(G75-180)^1.4,0),"0")</f>
        <v>222</v>
      </c>
      <c r="I75" s="41">
        <v>33</v>
      </c>
      <c r="J75" s="40">
        <f>IF(I75&gt;5,ROUNDDOWN(12.33*(I75-5)^1.1,0),0)</f>
        <v>481</v>
      </c>
      <c r="K75" s="11">
        <f>IF(B75&gt;0,E75+0.24,"")</f>
        <v>9.76</v>
      </c>
      <c r="L75" s="42">
        <f>IF(B75&gt;0,F75+H75+J75,"")</f>
        <v>1043</v>
      </c>
    </row>
    <row r="76" spans="1:12" ht="15" customHeight="1" x14ac:dyDescent="0.25">
      <c r="A76" s="33">
        <v>5</v>
      </c>
      <c r="B76" s="34" t="s">
        <v>66</v>
      </c>
      <c r="C76" s="35" t="s">
        <v>15</v>
      </c>
      <c r="D76" s="36" t="s">
        <v>18</v>
      </c>
      <c r="E76" s="37">
        <v>9.07</v>
      </c>
      <c r="F76" s="38">
        <f>IF(AND(E76&gt;6,E76&lt;12.5),ROUNDDOWN(58.015*(12.5-E76)^1.62,0),0)</f>
        <v>427</v>
      </c>
      <c r="G76" s="45">
        <v>293</v>
      </c>
      <c r="H76" s="40">
        <f>IF(AND(G76&gt;180,G76&lt;600),ROUNDDOWN(0.34354*(G76-180)^1.4,0),"0")</f>
        <v>257</v>
      </c>
      <c r="I76" s="41">
        <v>25</v>
      </c>
      <c r="J76" s="40">
        <f>IF(I76&gt;5,ROUNDDOWN(12.33*(I76-5)^1.1,0),0)</f>
        <v>332</v>
      </c>
      <c r="K76" s="11">
        <f>IF(B76&gt;0,E76+0.24,"")</f>
        <v>9.31</v>
      </c>
      <c r="L76" s="42">
        <f>IF(B76&gt;0,F76+H76+J76,"")</f>
        <v>1016</v>
      </c>
    </row>
    <row r="77" spans="1:12" ht="15" customHeight="1" x14ac:dyDescent="0.25">
      <c r="A77" s="33">
        <v>6</v>
      </c>
      <c r="B77" s="34" t="s">
        <v>67</v>
      </c>
      <c r="C77" s="35" t="s">
        <v>15</v>
      </c>
      <c r="D77" s="36" t="s">
        <v>22</v>
      </c>
      <c r="E77" s="37">
        <v>8.86</v>
      </c>
      <c r="F77" s="38">
        <f>IF(AND(E77&gt;6,E77&lt;12.5),ROUNDDOWN(58.015*(12.5-E77)^1.62,0),0)</f>
        <v>470</v>
      </c>
      <c r="G77" s="39">
        <v>272</v>
      </c>
      <c r="H77" s="40">
        <f>IF(AND(G77&gt;180,G77&lt;600),ROUNDDOWN(0.34354*(G77-180)^1.4,0),"0")</f>
        <v>192</v>
      </c>
      <c r="I77" s="41">
        <v>24</v>
      </c>
      <c r="J77" s="40">
        <f>IF(I77&gt;5,ROUNDDOWN(12.33*(I77-5)^1.1,0),0)</f>
        <v>314</v>
      </c>
      <c r="K77" s="11">
        <f>IF(B77&gt;0,E77+0.24,"")</f>
        <v>9.1</v>
      </c>
      <c r="L77" s="42">
        <f>IF(B77&gt;0,F77+H77+J77,"")</f>
        <v>976</v>
      </c>
    </row>
    <row r="78" spans="1:12" ht="15" customHeight="1" x14ac:dyDescent="0.25">
      <c r="A78" s="33">
        <v>7</v>
      </c>
      <c r="B78" s="34" t="s">
        <v>68</v>
      </c>
      <c r="C78" s="51" t="s">
        <v>62</v>
      </c>
      <c r="D78" s="52" t="s">
        <v>69</v>
      </c>
      <c r="E78" s="37">
        <v>8.81</v>
      </c>
      <c r="F78" s="38">
        <f>IF(AND(E78&gt;6,E78&lt;12.5),ROUNDDOWN(58.015*(12.5-E78)^1.62,0),0)</f>
        <v>480</v>
      </c>
      <c r="G78" s="39">
        <v>302</v>
      </c>
      <c r="H78" s="40">
        <f>IF(AND(G78&gt;180,G78&lt;600),ROUNDDOWN(0.34354*(G78-180)^1.4,0),"0")</f>
        <v>286</v>
      </c>
      <c r="I78" s="41">
        <v>17</v>
      </c>
      <c r="J78" s="40">
        <f>IF(I78&gt;5,ROUNDDOWN(12.33*(I78-5)^1.1,0),0)</f>
        <v>189</v>
      </c>
      <c r="K78" s="11">
        <f>IF(B78&gt;0,E78+0.24,"")</f>
        <v>9.0500000000000007</v>
      </c>
      <c r="L78" s="42">
        <f>IF(B78&gt;0,F78+H78+J78,"")</f>
        <v>955</v>
      </c>
    </row>
    <row r="79" spans="1:12" ht="15" customHeight="1" x14ac:dyDescent="0.25">
      <c r="A79" s="33">
        <v>8</v>
      </c>
      <c r="B79" s="34" t="s">
        <v>70</v>
      </c>
      <c r="C79" s="35" t="s">
        <v>15</v>
      </c>
      <c r="D79" s="36" t="s">
        <v>16</v>
      </c>
      <c r="E79" s="37">
        <v>8.93</v>
      </c>
      <c r="F79" s="38">
        <f>IF(AND(E79&gt;6,E79&lt;12.5),ROUNDDOWN(58.015*(12.5-E79)^1.62,0),0)</f>
        <v>455</v>
      </c>
      <c r="G79" s="45">
        <v>287</v>
      </c>
      <c r="H79" s="40">
        <f>IF(AND(G79&gt;180,G79&lt;600),ROUNDDOWN(0.34354*(G79-180)^1.4,0),"0")</f>
        <v>238</v>
      </c>
      <c r="I79" s="41">
        <v>19</v>
      </c>
      <c r="J79" s="40">
        <f>IF(I79&gt;5,ROUNDDOWN(12.33*(I79-5)^1.1,0),0)</f>
        <v>224</v>
      </c>
      <c r="K79" s="11">
        <f>IF(B79&gt;0,E79+0.24,"")</f>
        <v>9.17</v>
      </c>
      <c r="L79" s="42">
        <f>IF(B79&gt;0,F79+H79+J79,"")</f>
        <v>917</v>
      </c>
    </row>
    <row r="80" spans="1:12" ht="15" customHeight="1" x14ac:dyDescent="0.25">
      <c r="A80" s="33">
        <v>9</v>
      </c>
      <c r="B80" s="34" t="s">
        <v>71</v>
      </c>
      <c r="C80" s="35" t="s">
        <v>62</v>
      </c>
      <c r="D80" s="44" t="s">
        <v>16</v>
      </c>
      <c r="E80" s="37">
        <v>8.76</v>
      </c>
      <c r="F80" s="38">
        <f>IF(AND(E80&gt;6,E80&lt;12.5),ROUNDDOWN(58.015*(12.5-E80)^1.62,0),0)</f>
        <v>491</v>
      </c>
      <c r="G80" s="45">
        <v>287</v>
      </c>
      <c r="H80" s="40">
        <f>IF(AND(G80&gt;180,G80&lt;600),ROUNDDOWN(0.34354*(G80-180)^1.4,0),"0")</f>
        <v>238</v>
      </c>
      <c r="I80" s="41">
        <v>12</v>
      </c>
      <c r="J80" s="40">
        <f>IF(I80&gt;5,ROUNDDOWN(12.33*(I80-5)^1.1,0),0)</f>
        <v>104</v>
      </c>
      <c r="K80" s="11">
        <f>IF(B80&gt;0,E80+0.24,"")</f>
        <v>9</v>
      </c>
      <c r="L80" s="42">
        <f>IF(B80&gt;0,F80+H80+J80,"")</f>
        <v>833</v>
      </c>
    </row>
    <row r="81" spans="1:12" ht="15" customHeight="1" x14ac:dyDescent="0.25">
      <c r="A81" s="33">
        <v>10</v>
      </c>
      <c r="B81" s="34" t="s">
        <v>72</v>
      </c>
      <c r="C81" s="47" t="s">
        <v>62</v>
      </c>
      <c r="D81" s="44" t="s">
        <v>22</v>
      </c>
      <c r="E81" s="37">
        <v>9.39</v>
      </c>
      <c r="F81" s="38">
        <f>IF(AND(E81&gt;6,E81&lt;12.5),ROUNDDOWN(58.015*(12.5-E81)^1.62,0),0)</f>
        <v>364</v>
      </c>
      <c r="G81" s="49">
        <v>263</v>
      </c>
      <c r="H81" s="40">
        <f>IF(AND(G81&gt;180,G81&lt;600),ROUNDDOWN(0.34354*(G81-180)^1.4,0),"0")</f>
        <v>166</v>
      </c>
      <c r="I81" s="41">
        <v>22</v>
      </c>
      <c r="J81" s="40">
        <f>IF(I81&gt;5,ROUNDDOWN(12.33*(I81-5)^1.1,0),0)</f>
        <v>278</v>
      </c>
      <c r="K81" s="11">
        <f>IF(B81&gt;0,E81+0.24,"")</f>
        <v>9.6300000000000008</v>
      </c>
      <c r="L81" s="42">
        <f>IF(B81&gt;0,F81+H81+J81,"")</f>
        <v>808</v>
      </c>
    </row>
    <row r="82" spans="1:12" ht="15" customHeight="1" x14ac:dyDescent="0.25">
      <c r="A82" s="33">
        <v>11</v>
      </c>
      <c r="B82" s="34" t="s">
        <v>73</v>
      </c>
      <c r="C82" s="35" t="s">
        <v>62</v>
      </c>
      <c r="D82" s="52" t="s">
        <v>69</v>
      </c>
      <c r="E82" s="37">
        <v>9.33</v>
      </c>
      <c r="F82" s="38">
        <f>IF(AND(E82&gt;6,E82&lt;12.5),ROUNDDOWN(58.015*(12.5-E82)^1.62,0),0)</f>
        <v>376</v>
      </c>
      <c r="G82" s="45">
        <v>280</v>
      </c>
      <c r="H82" s="40">
        <f>IF(AND(G82&gt;180,G82&lt;600),ROUNDDOWN(0.34354*(G82-180)^1.4,0),"0")</f>
        <v>216</v>
      </c>
      <c r="I82" s="41">
        <v>17</v>
      </c>
      <c r="J82" s="40">
        <f>IF(I82&gt;5,ROUNDDOWN(12.33*(I82-5)^1.1,0),0)</f>
        <v>189</v>
      </c>
      <c r="K82" s="11">
        <f>IF(B82&gt;0,E82+0.24,"")</f>
        <v>9.57</v>
      </c>
      <c r="L82" s="42">
        <f>IF(B82&gt;0,F82+H82+J82,"")</f>
        <v>781</v>
      </c>
    </row>
    <row r="83" spans="1:12" ht="15" customHeight="1" x14ac:dyDescent="0.25">
      <c r="A83" s="33">
        <v>12</v>
      </c>
      <c r="B83" s="34" t="s">
        <v>74</v>
      </c>
      <c r="C83" s="51" t="s">
        <v>15</v>
      </c>
      <c r="D83" s="36" t="s">
        <v>20</v>
      </c>
      <c r="E83" s="37">
        <v>9.32</v>
      </c>
      <c r="F83" s="38">
        <f>IF(AND(E83&gt;6,E83&lt;12.5),ROUNDDOWN(58.015*(12.5-E83)^1.62,0),0)</f>
        <v>377</v>
      </c>
      <c r="G83" s="45">
        <v>260</v>
      </c>
      <c r="H83" s="40">
        <f>IF(AND(G83&gt;180,G83&lt;600),ROUNDDOWN(0.34354*(G83-180)^1.4,0),"0")</f>
        <v>158</v>
      </c>
      <c r="I83" s="41">
        <v>20</v>
      </c>
      <c r="J83" s="40">
        <f>IF(I83&gt;5,ROUNDDOWN(12.33*(I83-5)^1.1,0),0)</f>
        <v>242</v>
      </c>
      <c r="K83" s="11">
        <f>IF(B83&gt;0,E83+0.24,"")</f>
        <v>9.56</v>
      </c>
      <c r="L83" s="42">
        <f>IF(B83&gt;0,F83+H83+J83,"")</f>
        <v>777</v>
      </c>
    </row>
    <row r="84" spans="1:12" ht="15" customHeight="1" x14ac:dyDescent="0.25">
      <c r="A84" s="33">
        <v>13</v>
      </c>
      <c r="B84" s="34" t="s">
        <v>75</v>
      </c>
      <c r="C84" s="51" t="s">
        <v>15</v>
      </c>
      <c r="D84" s="52" t="s">
        <v>16</v>
      </c>
      <c r="E84" s="37">
        <v>9.36</v>
      </c>
      <c r="F84" s="38">
        <f>IF(AND(E84&gt;6,E84&lt;12.5),ROUNDDOWN(58.015*(12.5-E84)^1.62,0),0)</f>
        <v>370</v>
      </c>
      <c r="G84" s="45">
        <v>272</v>
      </c>
      <c r="H84" s="40">
        <f>IF(AND(G84&gt;180,G84&lt;600),ROUNDDOWN(0.34354*(G84-180)^1.4,0),"0")</f>
        <v>192</v>
      </c>
      <c r="I84" s="41">
        <v>17</v>
      </c>
      <c r="J84" s="40">
        <f>IF(I84&gt;5,ROUNDDOWN(12.33*(I84-5)^1.1,0),0)</f>
        <v>189</v>
      </c>
      <c r="K84" s="11">
        <f>IF(B84&gt;0,E84+0.24,"")</f>
        <v>9.6</v>
      </c>
      <c r="L84" s="42">
        <f>IF(B84&gt;0,F84+H84+J84,"")</f>
        <v>751</v>
      </c>
    </row>
    <row r="85" spans="1:12" ht="15" customHeight="1" x14ac:dyDescent="0.25">
      <c r="A85" s="33">
        <v>14</v>
      </c>
      <c r="B85" s="34" t="s">
        <v>76</v>
      </c>
      <c r="C85" s="35" t="s">
        <v>15</v>
      </c>
      <c r="D85" s="71" t="s">
        <v>69</v>
      </c>
      <c r="E85" s="37">
        <v>9.65</v>
      </c>
      <c r="F85" s="38">
        <f>IF(AND(E85&gt;6,E85&lt;12.5),ROUNDDOWN(58.015*(12.5-E85)^1.62,0),0)</f>
        <v>316</v>
      </c>
      <c r="G85" s="39">
        <v>241</v>
      </c>
      <c r="H85" s="40">
        <f>IF(AND(G85&gt;180,G85&lt;600),ROUNDDOWN(0.34354*(G85-180)^1.4,0),"0")</f>
        <v>108</v>
      </c>
      <c r="I85" s="41">
        <v>20</v>
      </c>
      <c r="J85" s="40">
        <f>IF(I85&gt;5,ROUNDDOWN(12.33*(I85-5)^1.1,0),0)</f>
        <v>242</v>
      </c>
      <c r="K85" s="11">
        <f>IF(B85&gt;0,E85+0.24,"")</f>
        <v>9.89</v>
      </c>
      <c r="L85" s="42">
        <f>IF(B85&gt;0,F85+H85+J85,"")</f>
        <v>666</v>
      </c>
    </row>
    <row r="86" spans="1:12" ht="15" customHeight="1" x14ac:dyDescent="0.25">
      <c r="A86" s="33">
        <v>15</v>
      </c>
      <c r="B86" s="68" t="s">
        <v>77</v>
      </c>
      <c r="C86" s="69" t="s">
        <v>62</v>
      </c>
      <c r="D86" s="44" t="s">
        <v>22</v>
      </c>
      <c r="E86" s="37">
        <v>9.58</v>
      </c>
      <c r="F86" s="38">
        <f>IF(AND(E86&gt;6,E86&lt;12.5),ROUNDDOWN(58.015*(12.5-E86)^1.62,0),0)</f>
        <v>329</v>
      </c>
      <c r="G86" s="39">
        <v>250</v>
      </c>
      <c r="H86" s="40">
        <f>IF(AND(G86&gt;180,G86&lt;600),ROUNDDOWN(0.34354*(G86-180)^1.4,0),"0")</f>
        <v>131</v>
      </c>
      <c r="I86" s="41">
        <v>16</v>
      </c>
      <c r="J86" s="40">
        <f>IF(I86&gt;5,ROUNDDOWN(12.33*(I86-5)^1.1,0),0)</f>
        <v>172</v>
      </c>
      <c r="K86" s="11">
        <f>IF(B86&gt;0,E86+0.24,"")</f>
        <v>9.82</v>
      </c>
      <c r="L86" s="42">
        <f>IF(B86&gt;0,F86+H86+J86,"")</f>
        <v>632</v>
      </c>
    </row>
    <row r="87" spans="1:12" ht="15" customHeight="1" x14ac:dyDescent="0.25">
      <c r="A87" s="33">
        <v>16</v>
      </c>
      <c r="B87" s="34" t="s">
        <v>78</v>
      </c>
      <c r="C87" s="35" t="s">
        <v>15</v>
      </c>
      <c r="D87" s="44" t="s">
        <v>22</v>
      </c>
      <c r="E87" s="37">
        <v>9.49</v>
      </c>
      <c r="F87" s="38">
        <f>IF(AND(E87&gt;6,E87&lt;12.5),ROUNDDOWN(58.015*(12.5-E87)^1.62,0),0)</f>
        <v>345</v>
      </c>
      <c r="G87" s="45">
        <v>237</v>
      </c>
      <c r="H87" s="40">
        <f>IF(AND(G87&gt;180,G87&lt;600),ROUNDDOWN(0.34354*(G87-180)^1.4,0),"0")</f>
        <v>98</v>
      </c>
      <c r="I87" s="41">
        <v>16</v>
      </c>
      <c r="J87" s="40">
        <f>IF(I87&gt;5,ROUNDDOWN(12.33*(I87-5)^1.1,0),0)</f>
        <v>172</v>
      </c>
      <c r="K87" s="11">
        <f>IF(B87&gt;0,E87+0.24,"")</f>
        <v>9.73</v>
      </c>
      <c r="L87" s="42">
        <f>IF(B87&gt;0,F87+H87+J87,"")</f>
        <v>615</v>
      </c>
    </row>
    <row r="88" spans="1:12" ht="15" customHeight="1" x14ac:dyDescent="0.25">
      <c r="A88" s="33">
        <v>17</v>
      </c>
      <c r="B88" s="68" t="s">
        <v>79</v>
      </c>
      <c r="C88" s="69" t="s">
        <v>15</v>
      </c>
      <c r="D88" s="44" t="s">
        <v>22</v>
      </c>
      <c r="E88" s="37">
        <v>9.91</v>
      </c>
      <c r="F88" s="38">
        <f>IF(AND(E88&gt;6,E88&lt;12.5),ROUNDDOWN(58.015*(12.5-E88)^1.62,0),0)</f>
        <v>271</v>
      </c>
      <c r="G88" s="39">
        <v>260</v>
      </c>
      <c r="H88" s="40">
        <f>IF(AND(G88&gt;180,G88&lt;600),ROUNDDOWN(0.34354*(G88-180)^1.4,0),"0")</f>
        <v>158</v>
      </c>
      <c r="I88" s="41">
        <v>15</v>
      </c>
      <c r="J88" s="40">
        <f>IF(I88&gt;5,ROUNDDOWN(12.33*(I88-5)^1.1,0),0)</f>
        <v>155</v>
      </c>
      <c r="K88" s="11">
        <f>IF(B88&gt;0,E88+0.24,"")</f>
        <v>10.15</v>
      </c>
      <c r="L88" s="42">
        <f>IF(B88&gt;0,F88+H88+J88,"")</f>
        <v>584</v>
      </c>
    </row>
    <row r="89" spans="1:12" ht="15" customHeight="1" x14ac:dyDescent="0.25">
      <c r="A89" s="33">
        <v>18</v>
      </c>
      <c r="B89" s="34" t="s">
        <v>80</v>
      </c>
      <c r="C89" s="35" t="s">
        <v>62</v>
      </c>
      <c r="D89" s="36" t="s">
        <v>28</v>
      </c>
      <c r="E89" s="37">
        <v>9.4700000000000006</v>
      </c>
      <c r="F89" s="38">
        <f>IF(AND(E89&gt;6,E89&lt;12.5),ROUNDDOWN(58.015*(12.5-E89)^1.62,0),0)</f>
        <v>349</v>
      </c>
      <c r="G89" s="45">
        <v>238</v>
      </c>
      <c r="H89" s="40">
        <f>IF(AND(G89&gt;180,G89&lt;600),ROUNDDOWN(0.34354*(G89-180)^1.4,0),"0")</f>
        <v>101</v>
      </c>
      <c r="I89" s="41">
        <v>11</v>
      </c>
      <c r="J89" s="40">
        <f>IF(I89&gt;5,ROUNDDOWN(12.33*(I89-5)^1.1,0),0)</f>
        <v>88</v>
      </c>
      <c r="K89" s="11">
        <f>IF(B89&gt;0,E89+0.24,"")</f>
        <v>9.7100000000000009</v>
      </c>
      <c r="L89" s="42">
        <f>IF(B89&gt;0,F89+H89+J89,"")</f>
        <v>538</v>
      </c>
    </row>
    <row r="90" spans="1:12" ht="15" customHeight="1" x14ac:dyDescent="0.25">
      <c r="A90" s="33">
        <v>19</v>
      </c>
      <c r="B90" s="68" t="s">
        <v>81</v>
      </c>
      <c r="C90" s="69" t="s">
        <v>15</v>
      </c>
      <c r="D90" s="44" t="s">
        <v>22</v>
      </c>
      <c r="E90" s="37">
        <v>9.67</v>
      </c>
      <c r="F90" s="38">
        <f>IF(AND(E90&gt;6,E90&lt;12.5),ROUNDDOWN(58.015*(12.5-E90)^1.62,0),0)</f>
        <v>312</v>
      </c>
      <c r="G90" s="45">
        <v>235</v>
      </c>
      <c r="H90" s="40">
        <f>IF(AND(G90&gt;180,G90&lt;600),ROUNDDOWN(0.34354*(G90-180)^1.4,0),"0")</f>
        <v>93</v>
      </c>
      <c r="I90" s="41">
        <v>11</v>
      </c>
      <c r="J90" s="40">
        <f>IF(I90&gt;5,ROUNDDOWN(12.33*(I90-5)^1.1,0),0)</f>
        <v>88</v>
      </c>
      <c r="K90" s="11">
        <f>IF(B90&gt;0,E90+0.24,"")</f>
        <v>9.91</v>
      </c>
      <c r="L90" s="42">
        <f>IF(B90&gt;0,F90+H90+J90,"")</f>
        <v>493</v>
      </c>
    </row>
    <row r="91" spans="1:12" ht="15" customHeight="1" x14ac:dyDescent="0.25">
      <c r="A91" s="33">
        <v>20</v>
      </c>
      <c r="B91" s="68" t="s">
        <v>82</v>
      </c>
      <c r="C91" s="69" t="s">
        <v>62</v>
      </c>
      <c r="D91" s="44" t="s">
        <v>22</v>
      </c>
      <c r="E91" s="37">
        <v>10.15</v>
      </c>
      <c r="F91" s="38">
        <f>IF(AND(E91&gt;6,E91&lt;12.5),ROUNDDOWN(58.015*(12.5-E91)^1.62,0),0)</f>
        <v>231</v>
      </c>
      <c r="G91" s="45">
        <v>254</v>
      </c>
      <c r="H91" s="40">
        <f>IF(AND(G91&gt;180,G91&lt;600),ROUNDDOWN(0.34354*(G91-180)^1.4,0),"0")</f>
        <v>142</v>
      </c>
      <c r="I91" s="41">
        <v>12</v>
      </c>
      <c r="J91" s="40">
        <f>IF(I91&gt;5,ROUNDDOWN(12.33*(I91-5)^1.1,0),0)</f>
        <v>104</v>
      </c>
      <c r="K91" s="11">
        <f>IF(B91&gt;0,E91+0.24,"")</f>
        <v>10.39</v>
      </c>
      <c r="L91" s="42">
        <f>IF(B91&gt;0,F91+H91+J91,"")</f>
        <v>477</v>
      </c>
    </row>
    <row r="92" spans="1:12" ht="15" customHeight="1" x14ac:dyDescent="0.25">
      <c r="A92" s="33">
        <v>21</v>
      </c>
      <c r="B92" s="68" t="s">
        <v>83</v>
      </c>
      <c r="C92" s="69" t="s">
        <v>15</v>
      </c>
      <c r="D92" s="44" t="s">
        <v>22</v>
      </c>
      <c r="E92" s="37">
        <v>9.69</v>
      </c>
      <c r="F92" s="38">
        <f>IF(AND(E92&gt;6,E92&lt;12.5),ROUNDDOWN(58.015*(12.5-E92)^1.62,0),0)</f>
        <v>309</v>
      </c>
      <c r="G92" s="39">
        <v>213</v>
      </c>
      <c r="H92" s="40">
        <f>IF(AND(G92&gt;180,G92&lt;600),ROUNDDOWN(0.34354*(G92-180)^1.4,0),"0")</f>
        <v>45</v>
      </c>
      <c r="I92" s="41">
        <v>13</v>
      </c>
      <c r="J92" s="40">
        <f>IF(I92&gt;5,ROUNDDOWN(12.33*(I92-5)^1.1,0),0)</f>
        <v>121</v>
      </c>
      <c r="K92" s="11">
        <f>IF(B92&gt;0,E92+0.24,"")</f>
        <v>9.93</v>
      </c>
      <c r="L92" s="42">
        <f>IF(B92&gt;0,F92++H92+J92,"")</f>
        <v>475</v>
      </c>
    </row>
    <row r="93" spans="1:12" ht="15" customHeight="1" x14ac:dyDescent="0.25">
      <c r="A93" s="33">
        <v>22</v>
      </c>
      <c r="B93" s="68" t="s">
        <v>84</v>
      </c>
      <c r="C93" s="69" t="s">
        <v>62</v>
      </c>
      <c r="D93" s="44" t="s">
        <v>22</v>
      </c>
      <c r="E93" s="37">
        <v>10.69</v>
      </c>
      <c r="F93" s="38">
        <f>IF(AND(E93&gt;6,E93&lt;12.5),ROUNDDOWN(58.015*(12.5-E93)^1.62,0),0)</f>
        <v>151</v>
      </c>
      <c r="G93" s="45">
        <v>240</v>
      </c>
      <c r="H93" s="40">
        <f>IF(AND(G93&gt;180,G93&lt;600),ROUNDDOWN(0.34354*(G93-180)^1.4,0),"0")</f>
        <v>106</v>
      </c>
      <c r="I93" s="41">
        <v>15</v>
      </c>
      <c r="J93" s="40">
        <f>IF(I93&gt;5,ROUNDDOWN(12.33*(I93-5)^1.1,0),0)</f>
        <v>155</v>
      </c>
      <c r="K93" s="11">
        <f>IF(B93&gt;0,E93+0.24,"")</f>
        <v>10.93</v>
      </c>
      <c r="L93" s="42">
        <f>IF(B93&gt;0,F93+H93+J93,"")</f>
        <v>412</v>
      </c>
    </row>
    <row r="94" spans="1:12" ht="15" customHeight="1" x14ac:dyDescent="0.25">
      <c r="A94" s="33">
        <v>23</v>
      </c>
      <c r="B94" s="34" t="s">
        <v>85</v>
      </c>
      <c r="C94" s="35" t="s">
        <v>62</v>
      </c>
      <c r="D94" s="44" t="s">
        <v>22</v>
      </c>
      <c r="E94" s="37">
        <v>10.51</v>
      </c>
      <c r="F94" s="38">
        <f>IF(AND(E94&gt;6,E94&lt;12.5),ROUNDDOWN(58.015*(12.5-E94)^1.62,0),0)</f>
        <v>176</v>
      </c>
      <c r="G94" s="45">
        <v>210</v>
      </c>
      <c r="H94" s="40">
        <f>IF(AND(G94&gt;180,G94&lt;600),ROUNDDOWN(0.34354*(G94-180)^1.4,0),"0")</f>
        <v>40</v>
      </c>
      <c r="I94" s="41">
        <v>11</v>
      </c>
      <c r="J94" s="40">
        <f>IF(I94&gt;5,ROUNDDOWN(12.33*(I94-5)^1.1,0),0)</f>
        <v>88</v>
      </c>
      <c r="K94" s="11">
        <f>IF(B94&gt;0,E94+0.24,"")</f>
        <v>10.75</v>
      </c>
      <c r="L94" s="42">
        <f>IF(B94&gt;0,F94+H94+J94,"")</f>
        <v>304</v>
      </c>
    </row>
    <row r="95" spans="1:12" ht="15" customHeight="1" x14ac:dyDescent="0.25">
      <c r="A95" s="33">
        <v>24</v>
      </c>
      <c r="B95" s="48" t="s">
        <v>86</v>
      </c>
      <c r="C95" s="43" t="s">
        <v>62</v>
      </c>
      <c r="D95" s="44" t="s">
        <v>22</v>
      </c>
      <c r="E95" s="37">
        <v>11.33</v>
      </c>
      <c r="F95" s="38">
        <f>IF(AND(E95&gt;6,E95&lt;12.5),ROUNDDOWN(58.015*(12.5-E95)^1.62,0),0)</f>
        <v>74</v>
      </c>
      <c r="G95" s="45">
        <v>168</v>
      </c>
      <c r="H95" s="40" t="str">
        <f>IF(AND(G95&gt;180,G95&lt;600),ROUNDDOWN(0.34354*(G95-180)^1.4,0),"0")</f>
        <v>0</v>
      </c>
      <c r="I95" s="41">
        <v>14</v>
      </c>
      <c r="J95" s="40">
        <f>IF(I95&gt;5,ROUNDDOWN(12.33*(I95-5)^1.1,0),0)</f>
        <v>138</v>
      </c>
      <c r="K95" s="11">
        <f>IF(B95&gt;0,E95+0.24,"")</f>
        <v>11.57</v>
      </c>
      <c r="L95" s="42">
        <f>IF(B95&gt;0,F95+H95+J95,"")</f>
        <v>212</v>
      </c>
    </row>
    <row r="96" spans="1:12" ht="15" customHeight="1" x14ac:dyDescent="0.25">
      <c r="A96" s="33">
        <v>24</v>
      </c>
      <c r="B96" s="34" t="s">
        <v>87</v>
      </c>
      <c r="C96" s="35" t="s">
        <v>15</v>
      </c>
      <c r="D96" s="44" t="s">
        <v>22</v>
      </c>
      <c r="E96" s="37">
        <v>12</v>
      </c>
      <c r="F96" s="38">
        <f>IF(AND(E96&gt;6,E96&lt;12.5),ROUNDDOWN(58.015*(12.5-E96)^1.62,0),0)</f>
        <v>18</v>
      </c>
      <c r="G96" s="39">
        <v>216</v>
      </c>
      <c r="H96" s="40">
        <f>IF(AND(G96&gt;180,G96&lt;600),ROUNDDOWN(0.34354*(G96-180)^1.4,0),"0")</f>
        <v>51</v>
      </c>
      <c r="I96" s="41">
        <v>10</v>
      </c>
      <c r="J96" s="40">
        <f>IF(I96&gt;5,ROUNDDOWN(12.33*(I96-5)^1.1,0),0)</f>
        <v>72</v>
      </c>
      <c r="K96" s="11">
        <f>IF(B96&gt;0,E96+0.24,"")</f>
        <v>12.24</v>
      </c>
      <c r="L96" s="42">
        <f>IF(B96&gt;0,F96+H96+J96,"")</f>
        <v>141</v>
      </c>
    </row>
    <row r="97" spans="1:12" ht="15" customHeight="1" x14ac:dyDescent="0.25">
      <c r="A97" s="33">
        <v>24</v>
      </c>
      <c r="B97" s="48" t="s">
        <v>88</v>
      </c>
      <c r="C97" s="51" t="s">
        <v>62</v>
      </c>
      <c r="D97" s="44" t="s">
        <v>22</v>
      </c>
      <c r="E97" s="37">
        <v>12.61</v>
      </c>
      <c r="F97" s="38">
        <f>IF(AND(E97&gt;6,E97&lt;12.5),ROUNDDOWN(58.015*(12.5-E97)^1.62,0),0)</f>
        <v>0</v>
      </c>
      <c r="G97" s="45">
        <v>180</v>
      </c>
      <c r="H97" s="40" t="str">
        <f>IF(AND(G97&gt;180,G97&lt;600),ROUNDDOWN(0.34354*(G97-180)^1.4,0),"0")</f>
        <v>0</v>
      </c>
      <c r="I97" s="41">
        <v>14</v>
      </c>
      <c r="J97" s="40">
        <f>IF(I97&gt;5,ROUNDDOWN(12.33*(I97-5)^1.1,0),0)</f>
        <v>138</v>
      </c>
      <c r="K97" s="11">
        <f>IF(B97&gt;0,E97+0.24,"")</f>
        <v>12.85</v>
      </c>
      <c r="L97" s="42">
        <f>IF(B97&gt;0,F97+H97+J97,"")</f>
        <v>138</v>
      </c>
    </row>
    <row r="98" spans="1:12" ht="15" customHeight="1" x14ac:dyDescent="0.25">
      <c r="A98" s="33">
        <v>24</v>
      </c>
      <c r="B98" s="34" t="s">
        <v>89</v>
      </c>
      <c r="C98" s="35" t="s">
        <v>62</v>
      </c>
      <c r="D98" s="44" t="s">
        <v>22</v>
      </c>
      <c r="E98" s="37">
        <v>12.17</v>
      </c>
      <c r="F98" s="38">
        <f>IF(AND(E98&gt;6,E98&lt;12.5),ROUNDDOWN(58.015*(12.5-E98)^1.62,0),0)</f>
        <v>9</v>
      </c>
      <c r="G98" s="45">
        <v>145</v>
      </c>
      <c r="H98" s="40" t="str">
        <f>IF(AND(G98&gt;180,G98&lt;600),ROUNDDOWN(0.34354*(G98-180)^1.4,0),"0")</f>
        <v>0</v>
      </c>
      <c r="I98" s="41">
        <v>13</v>
      </c>
      <c r="J98" s="40">
        <f>IF(I98&gt;5,ROUNDDOWN(12.33*(I98-5)^1.1,0),0)</f>
        <v>121</v>
      </c>
      <c r="K98" s="11">
        <f>IF(B98&gt;0,E98+0.24,"")</f>
        <v>12.41</v>
      </c>
      <c r="L98" s="42">
        <f>IF(B98&gt;0,F98+H98+J98,"")</f>
        <v>130</v>
      </c>
    </row>
    <row r="99" spans="1:12" ht="15" customHeight="1" x14ac:dyDescent="0.25">
      <c r="A99" s="33">
        <v>24</v>
      </c>
      <c r="B99" s="34" t="s">
        <v>90</v>
      </c>
      <c r="C99" s="35" t="s">
        <v>62</v>
      </c>
      <c r="D99" s="44" t="s">
        <v>22</v>
      </c>
      <c r="E99" s="37">
        <v>14.57</v>
      </c>
      <c r="F99" s="38">
        <f>IF(AND(E99&gt;6,E99&lt;12.5),ROUNDDOWN(58.015*(12.5-E99)^1.62,0),0)</f>
        <v>0</v>
      </c>
      <c r="G99" s="45">
        <v>204</v>
      </c>
      <c r="H99" s="40">
        <f>IF(AND(G99&gt;180,G99&lt;600),ROUNDDOWN(0.34354*(G99-180)^1.4,0),"0")</f>
        <v>29</v>
      </c>
      <c r="I99" s="41">
        <v>8</v>
      </c>
      <c r="J99" s="40">
        <f>IF(I99&gt;5,ROUNDDOWN(12.33*(I99-5)^1.1,0),0)</f>
        <v>41</v>
      </c>
      <c r="K99" s="11">
        <f>IF(B99&gt;0,E99+0.24,"")</f>
        <v>14.81</v>
      </c>
      <c r="L99" s="42">
        <f>IF(B99&gt;0,F99+H99+J99,"")</f>
        <v>70</v>
      </c>
    </row>
    <row r="100" spans="1:12" ht="15" customHeight="1" x14ac:dyDescent="0.25">
      <c r="A100" s="87"/>
      <c r="B100" s="88"/>
      <c r="C100" s="89"/>
      <c r="D100" s="90"/>
      <c r="E100" s="37"/>
      <c r="F100" s="91"/>
      <c r="G100" s="92"/>
      <c r="H100" s="93"/>
      <c r="I100" s="94"/>
      <c r="J100" s="93"/>
      <c r="K100" s="11"/>
      <c r="L100" s="95"/>
    </row>
    <row r="101" spans="1:12" ht="15" customHeight="1" x14ac:dyDescent="0.25">
      <c r="A101" s="87"/>
      <c r="B101" s="88"/>
      <c r="C101" s="89"/>
      <c r="D101" s="90"/>
      <c r="E101" s="37"/>
      <c r="F101" s="91"/>
      <c r="G101" s="92"/>
      <c r="H101" s="93"/>
      <c r="I101" s="94"/>
      <c r="J101" s="93"/>
      <c r="K101" s="11"/>
      <c r="L101" s="95"/>
    </row>
    <row r="102" spans="1:12" ht="23.4" thickBot="1" x14ac:dyDescent="0.45">
      <c r="A102" s="1" t="s">
        <v>38</v>
      </c>
      <c r="B102" s="2" t="s">
        <v>0</v>
      </c>
      <c r="C102" s="54"/>
      <c r="D102" s="3"/>
      <c r="E102" s="55" t="s">
        <v>39</v>
      </c>
      <c r="F102" s="56" t="s">
        <v>60</v>
      </c>
      <c r="G102" s="57" t="s">
        <v>3</v>
      </c>
      <c r="H102" s="58"/>
      <c r="I102" s="59"/>
      <c r="J102" s="60"/>
      <c r="K102" s="10"/>
      <c r="L102" s="11"/>
    </row>
    <row r="103" spans="1:12" x14ac:dyDescent="0.25">
      <c r="A103" s="1"/>
      <c r="B103" s="61" t="str">
        <f>IF([1]vzor!C203&gt;0,[1]vzor!C203,"Vyplňte místo a datum závodu v listu VZOR")</f>
        <v>Vyplňte místo a datum závodu v listu VZOR</v>
      </c>
      <c r="C103" s="62"/>
      <c r="D103" s="63"/>
      <c r="E103" s="16"/>
      <c r="F103" s="16"/>
      <c r="G103" s="32"/>
      <c r="H103" s="64"/>
      <c r="I103" s="32"/>
      <c r="J103" s="64"/>
      <c r="K103" s="11"/>
      <c r="L103" s="22" t="s">
        <v>6</v>
      </c>
    </row>
    <row r="104" spans="1:12" x14ac:dyDescent="0.25">
      <c r="A104" s="1"/>
      <c r="B104" s="23" t="s">
        <v>7</v>
      </c>
      <c r="C104" s="65" t="s">
        <v>8</v>
      </c>
      <c r="D104" s="25" t="s">
        <v>9</v>
      </c>
      <c r="E104" s="26" t="s">
        <v>10</v>
      </c>
      <c r="F104" s="27" t="s">
        <v>11</v>
      </c>
      <c r="G104" s="66" t="s">
        <v>12</v>
      </c>
      <c r="H104" s="67" t="s">
        <v>11</v>
      </c>
      <c r="I104" s="66" t="s">
        <v>13</v>
      </c>
      <c r="J104" s="67" t="s">
        <v>11</v>
      </c>
      <c r="K104" s="11">
        <f>IF(B105&gt;0,E105+0.24,"")</f>
        <v>8.7000000000000011</v>
      </c>
      <c r="L104" s="32" t="s">
        <v>11</v>
      </c>
    </row>
    <row r="105" spans="1:12" ht="15" customHeight="1" x14ac:dyDescent="0.25">
      <c r="A105" s="33">
        <v>1</v>
      </c>
      <c r="B105" s="34" t="s">
        <v>91</v>
      </c>
      <c r="C105" s="35" t="s">
        <v>62</v>
      </c>
      <c r="D105" s="36" t="s">
        <v>28</v>
      </c>
      <c r="E105" s="37">
        <v>8.4600000000000009</v>
      </c>
      <c r="F105" s="38">
        <f>IF(AND(E105&gt;6,E105&lt;12.5),ROUNDDOWN(58.015*(12.5-E105)^1.62,0),0)</f>
        <v>557</v>
      </c>
      <c r="G105" s="45">
        <v>323</v>
      </c>
      <c r="H105" s="40">
        <f>IF(AND(G105&gt;180,G105&lt;600),ROUNDDOWN(0.34354*(G105-180)^1.4,0),"0")</f>
        <v>357</v>
      </c>
      <c r="I105" s="41">
        <v>11</v>
      </c>
      <c r="J105" s="40">
        <f>IF(I105&gt;5,ROUNDDOWN(12.33*(I105-5)^1.15,0),0)</f>
        <v>96</v>
      </c>
      <c r="K105" s="11">
        <f>IF(B105&gt;0,E105+0.24,"")</f>
        <v>8.7000000000000011</v>
      </c>
      <c r="L105" s="42">
        <f>IF(B105&gt;0,F105+H105+J105,"")</f>
        <v>1010</v>
      </c>
    </row>
    <row r="106" spans="1:12" ht="15" customHeight="1" x14ac:dyDescent="0.25">
      <c r="A106" s="33">
        <v>2</v>
      </c>
      <c r="B106" s="34" t="s">
        <v>92</v>
      </c>
      <c r="C106" s="43" t="s">
        <v>62</v>
      </c>
      <c r="D106" s="44" t="s">
        <v>22</v>
      </c>
      <c r="E106" s="37">
        <v>8.64</v>
      </c>
      <c r="F106" s="38">
        <f>IF(AND(E106&gt;6,E106&lt;12.5),ROUNDDOWN(58.015*(12.5-E106)^1.62,0),0)</f>
        <v>517</v>
      </c>
      <c r="G106" s="39">
        <v>274</v>
      </c>
      <c r="H106" s="40">
        <f>IF(AND(G106&gt;180,G106&lt;600),ROUNDDOWN(0.34354*(G106-180)^1.4,0),"0")</f>
        <v>198</v>
      </c>
      <c r="I106" s="41">
        <v>20</v>
      </c>
      <c r="J106" s="40">
        <f>IF(I106&gt;5,ROUNDDOWN(12.33*(I106-5)^1.15,0),0)</f>
        <v>277</v>
      </c>
      <c r="K106" s="11">
        <f>IF(B106&gt;0,E106+0.24,"")</f>
        <v>8.8800000000000008</v>
      </c>
      <c r="L106" s="42">
        <f>IF(B106&gt;0,F106+H106+J106,"")</f>
        <v>992</v>
      </c>
    </row>
    <row r="107" spans="1:12" ht="15" customHeight="1" x14ac:dyDescent="0.25">
      <c r="A107" s="33">
        <v>3</v>
      </c>
      <c r="B107" s="34" t="s">
        <v>93</v>
      </c>
      <c r="C107" s="43" t="s">
        <v>15</v>
      </c>
      <c r="D107" s="72" t="s">
        <v>22</v>
      </c>
      <c r="E107" s="37">
        <v>8.85</v>
      </c>
      <c r="F107" s="38">
        <f>IF(AND(E107&gt;6,E107&lt;12.5),ROUNDDOWN(58.015*(12.5-E107)^1.62,0),0)</f>
        <v>472</v>
      </c>
      <c r="G107" s="45">
        <v>298</v>
      </c>
      <c r="H107" s="40">
        <f>IF(AND(G107&gt;180,G107&lt;600),ROUNDDOWN(0.34354*(G107-180)^1.4,0),"0")</f>
        <v>273</v>
      </c>
      <c r="I107" s="41">
        <v>16</v>
      </c>
      <c r="J107" s="40">
        <f>IF(I107&gt;5,ROUNDDOWN(12.33*(I107-5)^1.15,0),0)</f>
        <v>194</v>
      </c>
      <c r="K107" s="11">
        <f>IF(B107&gt;0,E107+0.24,"")</f>
        <v>9.09</v>
      </c>
      <c r="L107" s="42">
        <f>IF(B107&gt;0,F107+H107+J107,"")</f>
        <v>939</v>
      </c>
    </row>
    <row r="108" spans="1:12" ht="15" customHeight="1" x14ac:dyDescent="0.25">
      <c r="A108" s="33">
        <v>4</v>
      </c>
      <c r="B108" s="34" t="s">
        <v>94</v>
      </c>
      <c r="C108" s="43" t="s">
        <v>15</v>
      </c>
      <c r="D108" s="44" t="s">
        <v>22</v>
      </c>
      <c r="E108" s="37">
        <v>8.5</v>
      </c>
      <c r="F108" s="38">
        <f>IF(AND(E108&gt;6,E108&lt;12.5),ROUNDDOWN(58.015*(12.5-E108)^1.62,0),0)</f>
        <v>548</v>
      </c>
      <c r="G108" s="39">
        <v>298</v>
      </c>
      <c r="H108" s="40">
        <f>IF(AND(G108&gt;180,G108&lt;600),ROUNDDOWN(0.34354*(G108-180)^1.4,0),"0")</f>
        <v>273</v>
      </c>
      <c r="I108" s="41">
        <v>12</v>
      </c>
      <c r="J108" s="40">
        <f>IF(I108&gt;5,ROUNDDOWN(12.33*(I108-5)^1.15,0),0)</f>
        <v>115</v>
      </c>
      <c r="K108" s="11">
        <f>IF(B108&gt;0,E108+0.24,"")</f>
        <v>8.74</v>
      </c>
      <c r="L108" s="42">
        <f>IF(B108&gt;0,F108+H108+J108,"")</f>
        <v>936</v>
      </c>
    </row>
    <row r="109" spans="1:12" ht="15" customHeight="1" x14ac:dyDescent="0.25">
      <c r="A109" s="33">
        <v>5</v>
      </c>
      <c r="B109" s="34" t="s">
        <v>95</v>
      </c>
      <c r="C109" s="35" t="s">
        <v>96</v>
      </c>
      <c r="D109" s="36" t="s">
        <v>69</v>
      </c>
      <c r="E109" s="37">
        <v>8.64</v>
      </c>
      <c r="F109" s="38">
        <f>IF(AND(E109&gt;6,E109&lt;12.5),ROUNDDOWN(58.015*(12.5-E109)^1.62,0),0)</f>
        <v>517</v>
      </c>
      <c r="G109" s="45">
        <v>272</v>
      </c>
      <c r="H109" s="40">
        <f>IF(AND(G109&gt;180,G109&lt;600),ROUNDDOWN(0.34354*(G109-180)^1.4,0),"0")</f>
        <v>192</v>
      </c>
      <c r="I109" s="41">
        <v>17</v>
      </c>
      <c r="J109" s="40">
        <f>IF(I109&gt;5,ROUNDDOWN(12.33*(I109-5)^1.15,0),0)</f>
        <v>214</v>
      </c>
      <c r="K109" s="11">
        <f>IF(B109&gt;0,E109+0.24,"")</f>
        <v>8.8800000000000008</v>
      </c>
      <c r="L109" s="42">
        <f>IF(B109&gt;0,F109+H109+J109,"")</f>
        <v>923</v>
      </c>
    </row>
    <row r="110" spans="1:12" ht="15" customHeight="1" x14ac:dyDescent="0.25">
      <c r="A110" s="33">
        <v>6</v>
      </c>
      <c r="B110" s="68" t="s">
        <v>97</v>
      </c>
      <c r="C110" s="69" t="s">
        <v>62</v>
      </c>
      <c r="D110" s="44" t="s">
        <v>22</v>
      </c>
      <c r="E110" s="37">
        <v>8.8699999999999992</v>
      </c>
      <c r="F110" s="38">
        <f>IF(AND(E110&gt;6,E110&lt;12.5),ROUNDDOWN(58.015*(12.5-E110)^1.62,0),0)</f>
        <v>468</v>
      </c>
      <c r="G110" s="45">
        <v>313</v>
      </c>
      <c r="H110" s="40">
        <f>IF(AND(G110&gt;180,G110&lt;600),ROUNDDOWN(0.34354*(G110-180)^1.4,0),"0")</f>
        <v>323</v>
      </c>
      <c r="I110" s="41">
        <v>10</v>
      </c>
      <c r="J110" s="40">
        <f>IF(I110&gt;5,ROUNDDOWN(12.33*(I110-5)^1.15,0),0)</f>
        <v>78</v>
      </c>
      <c r="K110" s="11">
        <f>IF(B110&gt;0,E110+0.24,"")</f>
        <v>9.11</v>
      </c>
      <c r="L110" s="42">
        <f>IF(B110&gt;0,F110+H110+J110,"")</f>
        <v>869</v>
      </c>
    </row>
    <row r="111" spans="1:12" ht="15" customHeight="1" x14ac:dyDescent="0.25">
      <c r="A111" s="33">
        <v>7</v>
      </c>
      <c r="B111" s="34" t="s">
        <v>98</v>
      </c>
      <c r="C111" s="35" t="s">
        <v>62</v>
      </c>
      <c r="D111" s="36" t="s">
        <v>20</v>
      </c>
      <c r="E111" s="37">
        <v>9.26</v>
      </c>
      <c r="F111" s="38">
        <f>IF(AND(E111&gt;6,E111&lt;12.5),ROUNDDOWN(58.015*(12.5-E111)^1.62,0),0)</f>
        <v>389</v>
      </c>
      <c r="G111" s="39">
        <v>278</v>
      </c>
      <c r="H111" s="40">
        <f>IF(AND(G111&gt;180,G111&lt;600),ROUNDDOWN(0.34354*(G111-180)^1.4,0),"0")</f>
        <v>210</v>
      </c>
      <c r="I111" s="41">
        <v>15</v>
      </c>
      <c r="J111" s="40">
        <f>IF(I111&gt;5,ROUNDDOWN(12.33*(I111-5)^1.15,0),0)</f>
        <v>174</v>
      </c>
      <c r="K111" s="11">
        <f>IF(B111&gt;0,E111+0.24,"")</f>
        <v>9.5</v>
      </c>
      <c r="L111" s="42">
        <f>IF(B111&gt;0,F111+H111+J111,"")</f>
        <v>773</v>
      </c>
    </row>
    <row r="112" spans="1:12" ht="15" customHeight="1" x14ac:dyDescent="0.25">
      <c r="A112" s="33">
        <v>8</v>
      </c>
      <c r="B112" s="34" t="s">
        <v>99</v>
      </c>
      <c r="C112" s="35" t="s">
        <v>15</v>
      </c>
      <c r="D112" s="36" t="s">
        <v>16</v>
      </c>
      <c r="E112" s="37">
        <v>9.1</v>
      </c>
      <c r="F112" s="38">
        <f>IF(AND(E112&gt;6,E112&lt;12.5),ROUNDDOWN(58.015*(12.5-E112)^1.62,0),0)</f>
        <v>421</v>
      </c>
      <c r="G112" s="45">
        <v>300</v>
      </c>
      <c r="H112" s="40">
        <f>IF(AND(G112&gt;180,G112&lt;600),ROUNDDOWN(0.34354*(G112-180)^1.4,0),"0")</f>
        <v>279</v>
      </c>
      <c r="I112" s="41">
        <v>9</v>
      </c>
      <c r="J112" s="40">
        <f>IF(I112&gt;5,ROUNDDOWN(12.33*(I112-5)^1.15,0),0)</f>
        <v>60</v>
      </c>
      <c r="K112" s="11">
        <f>IF(B112&gt;0,E112+0.24,"")</f>
        <v>9.34</v>
      </c>
      <c r="L112" s="42">
        <f>IF(B112&gt;0,F112+H112+J112,"")</f>
        <v>760</v>
      </c>
    </row>
    <row r="113" spans="1:12" ht="15" customHeight="1" x14ac:dyDescent="0.25">
      <c r="A113" s="33">
        <v>9</v>
      </c>
      <c r="B113" s="68" t="s">
        <v>100</v>
      </c>
      <c r="C113" s="69" t="s">
        <v>62</v>
      </c>
      <c r="D113" s="44" t="s">
        <v>22</v>
      </c>
      <c r="E113" s="37">
        <v>8.6999999999999993</v>
      </c>
      <c r="F113" s="38">
        <f>IF(AND(E113&gt;6,E113&lt;12.5),ROUNDDOWN(58.015*(12.5-E113)^1.62,0),0)</f>
        <v>504</v>
      </c>
      <c r="G113" s="45">
        <v>265</v>
      </c>
      <c r="H113" s="40">
        <f>IF(AND(G113&gt;180,G113&lt;600),ROUNDDOWN(0.34354*(G113-180)^1.4,0),"0")</f>
        <v>172</v>
      </c>
      <c r="I113" s="41">
        <v>10</v>
      </c>
      <c r="J113" s="40">
        <f>IF(I113&gt;5,ROUNDDOWN(12.33*(I113-5)^1.15,0),0)</f>
        <v>78</v>
      </c>
      <c r="K113" s="11">
        <f>IF(B113&gt;0,E113+0.24,"")</f>
        <v>8.94</v>
      </c>
      <c r="L113" s="42">
        <f>IF(B113&gt;0,F113+H113+J113,"")</f>
        <v>754</v>
      </c>
    </row>
    <row r="114" spans="1:12" ht="15" customHeight="1" x14ac:dyDescent="0.25">
      <c r="A114" s="33">
        <v>10</v>
      </c>
      <c r="B114" s="68" t="s">
        <v>101</v>
      </c>
      <c r="C114" s="69" t="s">
        <v>62</v>
      </c>
      <c r="D114" s="44" t="s">
        <v>22</v>
      </c>
      <c r="E114" s="37">
        <v>9.01</v>
      </c>
      <c r="F114" s="38">
        <f>IF(AND(E114&gt;6,E114&lt;12.5),ROUNDDOWN(58.015*(12.5-E114)^1.62,0),0)</f>
        <v>439</v>
      </c>
      <c r="G114" s="39">
        <v>279</v>
      </c>
      <c r="H114" s="40">
        <f>IF(AND(G114&gt;180,G114&lt;600),ROUNDDOWN(0.34354*(G114-180)^1.4,0),"0")</f>
        <v>213</v>
      </c>
      <c r="I114" s="41">
        <v>11</v>
      </c>
      <c r="J114" s="40">
        <f>IF(I114&gt;5,ROUNDDOWN(12.33*(I114-5)^1.15,0),0)</f>
        <v>96</v>
      </c>
      <c r="K114" s="11">
        <f>IF(B114&gt;0,E114+0.24,"")</f>
        <v>9.25</v>
      </c>
      <c r="L114" s="42">
        <f>IF(B114&gt;0,F114+H114+J114,"")</f>
        <v>748</v>
      </c>
    </row>
    <row r="115" spans="1:12" ht="15" customHeight="1" x14ac:dyDescent="0.25">
      <c r="A115" s="33">
        <v>11</v>
      </c>
      <c r="B115" s="34" t="s">
        <v>102</v>
      </c>
      <c r="C115" s="51" t="s">
        <v>15</v>
      </c>
      <c r="D115" s="52" t="s">
        <v>16</v>
      </c>
      <c r="E115" s="37">
        <v>8.8699999999999992</v>
      </c>
      <c r="F115" s="38">
        <f>IF(AND(E115&gt;6,E115&lt;12.5),ROUNDDOWN(58.015*(12.5-E115)^1.62,0),0)</f>
        <v>468</v>
      </c>
      <c r="G115" s="45">
        <v>242</v>
      </c>
      <c r="H115" s="40">
        <f>IF(AND(G115&gt;180,G115&lt;600),ROUNDDOWN(0.34354*(G115-180)^1.4,0),"0")</f>
        <v>111</v>
      </c>
      <c r="I115" s="41">
        <v>13</v>
      </c>
      <c r="J115" s="40">
        <f>IF(I115&gt;5,ROUNDDOWN(12.33*(I115-5)^1.15,0),0)</f>
        <v>134</v>
      </c>
      <c r="K115" s="11">
        <f>IF(B115&gt;0,E115+0.24,"")</f>
        <v>9.11</v>
      </c>
      <c r="L115" s="42">
        <f>IF(B115&gt;0,F115+H115+J115,"")</f>
        <v>713</v>
      </c>
    </row>
    <row r="116" spans="1:12" ht="15" customHeight="1" x14ac:dyDescent="0.25">
      <c r="A116" s="33">
        <v>12</v>
      </c>
      <c r="B116" s="68" t="s">
        <v>103</v>
      </c>
      <c r="C116" s="69" t="s">
        <v>15</v>
      </c>
      <c r="D116" s="44" t="s">
        <v>22</v>
      </c>
      <c r="E116" s="37">
        <v>9.14</v>
      </c>
      <c r="F116" s="38">
        <f>IF(AND(E116&gt;6,E116&lt;12.5),ROUNDDOWN(58.015*(12.5-E116)^1.62,0),0)</f>
        <v>413</v>
      </c>
      <c r="G116" s="45">
        <v>245</v>
      </c>
      <c r="H116" s="40">
        <f>IF(AND(G116&gt;180,G116&lt;600),ROUNDDOWN(0.34354*(G116-180)^1.4,0),"0")</f>
        <v>118</v>
      </c>
      <c r="I116" s="41">
        <v>15</v>
      </c>
      <c r="J116" s="40">
        <f>IF(I116&gt;5,ROUNDDOWN(12.33*(I116-5)^1.15,0),0)</f>
        <v>174</v>
      </c>
      <c r="K116" s="11">
        <f>IF(B116&gt;0,E116+0.24,"")</f>
        <v>9.3800000000000008</v>
      </c>
      <c r="L116" s="42">
        <f>IF(B116&gt;0,F116+H116+J116,"")</f>
        <v>705</v>
      </c>
    </row>
    <row r="117" spans="1:12" ht="15" customHeight="1" x14ac:dyDescent="0.25">
      <c r="A117" s="33">
        <v>13</v>
      </c>
      <c r="B117" s="34" t="s">
        <v>104</v>
      </c>
      <c r="C117" s="35" t="s">
        <v>15</v>
      </c>
      <c r="D117" s="36" t="s">
        <v>16</v>
      </c>
      <c r="E117" s="37">
        <v>9.26</v>
      </c>
      <c r="F117" s="38">
        <f>IF(AND(E117&gt;6,E117&lt;12.5),ROUNDDOWN(58.015*(12.5-E117)^1.62,0),0)</f>
        <v>389</v>
      </c>
      <c r="G117" s="45">
        <v>263</v>
      </c>
      <c r="H117" s="40">
        <f>IF(AND(G117&gt;180,G117&lt;600),ROUNDDOWN(0.34354*(G117-180)^1.4,0),"0")</f>
        <v>166</v>
      </c>
      <c r="I117" s="50">
        <v>13</v>
      </c>
      <c r="J117" s="40">
        <f>IF(I117&gt;5,ROUNDDOWN(12.33*(I117-5)^1.15,0),0)</f>
        <v>134</v>
      </c>
      <c r="K117" s="11">
        <f>IF(B117&gt;0,E117+0.24,"")</f>
        <v>9.5</v>
      </c>
      <c r="L117" s="42">
        <f>IF(B117&gt;0,F117+H117+J117,"")</f>
        <v>689</v>
      </c>
    </row>
    <row r="118" spans="1:12" ht="15" customHeight="1" x14ac:dyDescent="0.25">
      <c r="A118" s="33">
        <v>14</v>
      </c>
      <c r="B118" s="34" t="s">
        <v>105</v>
      </c>
      <c r="C118" s="51" t="s">
        <v>62</v>
      </c>
      <c r="D118" s="36" t="s">
        <v>18</v>
      </c>
      <c r="E118" s="37">
        <v>9.2100000000000009</v>
      </c>
      <c r="F118" s="38">
        <f>IF(AND(E118&gt;6,E118&lt;12.5),ROUNDDOWN(58.015*(12.5-E118)^1.62,0),0)</f>
        <v>399</v>
      </c>
      <c r="G118" s="45">
        <v>274</v>
      </c>
      <c r="H118" s="40">
        <f>IF(AND(G118&gt;180,G118&lt;600),ROUNDDOWN(0.34354*(G118-180)^1.4,0),"0")</f>
        <v>198</v>
      </c>
      <c r="I118" s="41">
        <v>10</v>
      </c>
      <c r="J118" s="40">
        <f>IF(I118&gt;5,ROUNDDOWN(12.33*(I118-5)^1.15,0),0)</f>
        <v>78</v>
      </c>
      <c r="K118" s="11">
        <f>IF(B118&gt;0,E118+0.24,"")</f>
        <v>9.4500000000000011</v>
      </c>
      <c r="L118" s="42">
        <f>IF(B118&gt;0,F118+H118+J118,"")</f>
        <v>675</v>
      </c>
    </row>
    <row r="119" spans="1:12" ht="15" customHeight="1" x14ac:dyDescent="0.25">
      <c r="A119" s="33">
        <v>15</v>
      </c>
      <c r="B119" s="68" t="s">
        <v>106</v>
      </c>
      <c r="C119" s="69" t="s">
        <v>15</v>
      </c>
      <c r="D119" s="44" t="s">
        <v>22</v>
      </c>
      <c r="E119" s="37">
        <v>9.25</v>
      </c>
      <c r="F119" s="38">
        <f>IF(AND(E119&gt;6,E119&lt;12.5),ROUNDDOWN(58.015*(12.5-E119)^1.62,0),0)</f>
        <v>391</v>
      </c>
      <c r="G119" s="45">
        <v>242</v>
      </c>
      <c r="H119" s="40">
        <f>IF(AND(G119&gt;180,G119&lt;600),ROUNDDOWN(0.34354*(G119-180)^1.4,0),"0")</f>
        <v>111</v>
      </c>
      <c r="I119" s="41">
        <v>14</v>
      </c>
      <c r="J119" s="40">
        <f>IF(I119&gt;5,ROUNDDOWN(12.33*(I119-5)^1.15,0),0)</f>
        <v>154</v>
      </c>
      <c r="K119" s="11">
        <f>IF(B119&gt;0,E119+0.24,"")</f>
        <v>9.49</v>
      </c>
      <c r="L119" s="42">
        <f>IF(B119&gt;0,F119+H119+J119,"")</f>
        <v>656</v>
      </c>
    </row>
    <row r="120" spans="1:12" ht="15" customHeight="1" x14ac:dyDescent="0.25">
      <c r="A120" s="33">
        <v>16</v>
      </c>
      <c r="B120" s="34" t="s">
        <v>107</v>
      </c>
      <c r="C120" s="35" t="s">
        <v>62</v>
      </c>
      <c r="D120" s="36" t="s">
        <v>18</v>
      </c>
      <c r="E120" s="37">
        <v>9.3800000000000008</v>
      </c>
      <c r="F120" s="38">
        <f>IF(AND(E120&gt;6,E120&lt;12.5),ROUNDDOWN(58.015*(12.5-E120)^1.62,0),0)</f>
        <v>366</v>
      </c>
      <c r="G120" s="39">
        <v>238</v>
      </c>
      <c r="H120" s="40">
        <f>IF(AND(G120&gt;180,G120&lt;600),ROUNDDOWN(0.34354*(G120-180)^1.4,0),"0")</f>
        <v>101</v>
      </c>
      <c r="I120" s="41">
        <v>15</v>
      </c>
      <c r="J120" s="40">
        <f>IF(I120&gt;5,ROUNDDOWN(12.33*(I120-5)^1.15,0),0)</f>
        <v>174</v>
      </c>
      <c r="K120" s="11">
        <f>IF(B120&gt;0,E120+0.24,"")</f>
        <v>9.620000000000001</v>
      </c>
      <c r="L120" s="42">
        <f>IF(B120&gt;0,F120+H120+J120,"")</f>
        <v>641</v>
      </c>
    </row>
    <row r="121" spans="1:12" ht="15" customHeight="1" x14ac:dyDescent="0.25">
      <c r="A121" s="33">
        <v>17</v>
      </c>
      <c r="B121" s="34" t="s">
        <v>108</v>
      </c>
      <c r="C121" s="51" t="s">
        <v>15</v>
      </c>
      <c r="D121" s="44" t="s">
        <v>22</v>
      </c>
      <c r="E121" s="37">
        <v>9.5500000000000007</v>
      </c>
      <c r="F121" s="38">
        <f>IF(AND(E121&gt;6,E121&lt;12.5),ROUNDDOWN(58.015*(12.5-E121)^1.62,0),0)</f>
        <v>334</v>
      </c>
      <c r="G121" s="45">
        <v>284</v>
      </c>
      <c r="H121" s="40">
        <f>IF(AND(G121&gt;180,G121&lt;600),ROUNDDOWN(0.34354*(G121-180)^1.4,0),"0")</f>
        <v>228</v>
      </c>
      <c r="I121" s="41">
        <v>10</v>
      </c>
      <c r="J121" s="40">
        <f>IF(I121&gt;5,ROUNDDOWN(12.33*(I121-5)^1.15,0),0)</f>
        <v>78</v>
      </c>
      <c r="K121" s="11">
        <f>IF(B121&gt;0,E121+0.24,"")</f>
        <v>9.7900000000000009</v>
      </c>
      <c r="L121" s="42">
        <f>IF(B121&gt;0,F121+H121+J121,"")</f>
        <v>640</v>
      </c>
    </row>
    <row r="122" spans="1:12" ht="15" customHeight="1" x14ac:dyDescent="0.25">
      <c r="A122" s="33">
        <v>18</v>
      </c>
      <c r="B122" s="34" t="s">
        <v>109</v>
      </c>
      <c r="C122" s="35" t="s">
        <v>15</v>
      </c>
      <c r="D122" s="36" t="s">
        <v>20</v>
      </c>
      <c r="E122" s="37">
        <v>9.8699999999999992</v>
      </c>
      <c r="F122" s="38">
        <f>IF(AND(E122&gt;6,E122&lt;12.5),ROUNDDOWN(58.015*(12.5-E122)^1.62,0),0)</f>
        <v>277</v>
      </c>
      <c r="G122" s="45">
        <v>266</v>
      </c>
      <c r="H122" s="40">
        <f>IF(AND(G122&gt;180,G122&lt;600),ROUNDDOWN(0.34354*(G122-180)^1.4,0),"0")</f>
        <v>175</v>
      </c>
      <c r="I122" s="41">
        <v>13</v>
      </c>
      <c r="J122" s="40">
        <f>IF(I122&gt;5,ROUNDDOWN(12.33*(I122-5)^1.15,0),0)</f>
        <v>134</v>
      </c>
      <c r="K122" s="11">
        <f>IF(B122&gt;0,E122+0.24,"")</f>
        <v>10.11</v>
      </c>
      <c r="L122" s="42">
        <f>IF(B122&gt;0,F122+H122+J122,"")</f>
        <v>586</v>
      </c>
    </row>
    <row r="123" spans="1:12" ht="15" customHeight="1" x14ac:dyDescent="0.25">
      <c r="A123" s="33">
        <v>19</v>
      </c>
      <c r="B123" s="34" t="s">
        <v>110</v>
      </c>
      <c r="C123" s="35" t="s">
        <v>15</v>
      </c>
      <c r="D123" s="36" t="s">
        <v>28</v>
      </c>
      <c r="E123" s="37">
        <v>9.4700000000000006</v>
      </c>
      <c r="F123" s="38">
        <f>IF(AND(E123&gt;6,E123&lt;12.5),ROUNDDOWN(58.015*(12.5-E123)^1.62,0),0)</f>
        <v>349</v>
      </c>
      <c r="G123" s="39">
        <v>204</v>
      </c>
      <c r="H123" s="40">
        <f>IF(AND(G123&gt;180,G123&lt;600),ROUNDDOWN(0.34354*(G123-180)^1.4,0),"0")</f>
        <v>29</v>
      </c>
      <c r="I123" s="41">
        <v>16</v>
      </c>
      <c r="J123" s="40">
        <f>IF(I123&gt;5,ROUNDDOWN(12.33*(I123-5)^1.15,0),0)</f>
        <v>194</v>
      </c>
      <c r="K123" s="11">
        <f>IF(B123&gt;0,E123+0.24,"")</f>
        <v>9.7100000000000009</v>
      </c>
      <c r="L123" s="42">
        <f>IF(B123&gt;0,F123+H123+J123,"")</f>
        <v>572</v>
      </c>
    </row>
    <row r="124" spans="1:12" ht="15" customHeight="1" x14ac:dyDescent="0.25">
      <c r="A124" s="33">
        <v>20</v>
      </c>
      <c r="B124" s="34" t="s">
        <v>111</v>
      </c>
      <c r="C124" s="35" t="s">
        <v>15</v>
      </c>
      <c r="D124" s="36" t="s">
        <v>28</v>
      </c>
      <c r="E124" s="37">
        <v>9.68</v>
      </c>
      <c r="F124" s="38">
        <f>IF(AND(E124&gt;6,E124&lt;12.5),ROUNDDOWN(58.015*(12.5-E124)^1.62,0),0)</f>
        <v>311</v>
      </c>
      <c r="G124" s="45">
        <v>254</v>
      </c>
      <c r="H124" s="40">
        <f>IF(AND(G124&gt;180,G124&lt;600),ROUNDDOWN(0.34354*(G124-180)^1.4,0),"0")</f>
        <v>142</v>
      </c>
      <c r="I124" s="41">
        <v>9</v>
      </c>
      <c r="J124" s="40">
        <f>IF(I124&gt;5,ROUNDDOWN(12.33*(I124-5)^1.15,0),0)</f>
        <v>60</v>
      </c>
      <c r="K124" s="11">
        <f>IF(B124&gt;0,E124+0.24,"")</f>
        <v>9.92</v>
      </c>
      <c r="L124" s="42">
        <f>IF(B124&gt;0,F124+H124+J124,"")</f>
        <v>513</v>
      </c>
    </row>
    <row r="125" spans="1:12" ht="15" customHeight="1" x14ac:dyDescent="0.25">
      <c r="A125" s="33">
        <v>21</v>
      </c>
      <c r="B125" s="68" t="s">
        <v>112</v>
      </c>
      <c r="C125" s="69" t="s">
        <v>62</v>
      </c>
      <c r="D125" s="44" t="s">
        <v>22</v>
      </c>
      <c r="E125" s="37">
        <v>9.74</v>
      </c>
      <c r="F125" s="38">
        <f>IF(AND(E125&gt;6,E125&lt;12.5),ROUNDDOWN(58.015*(12.5-E125)^1.62,0),0)</f>
        <v>300</v>
      </c>
      <c r="G125" s="45">
        <v>241</v>
      </c>
      <c r="H125" s="40">
        <f>IF(AND(G125&gt;180,G125&lt;600),ROUNDDOWN(0.34354*(G125-180)^1.4,0),"0")</f>
        <v>108</v>
      </c>
      <c r="I125" s="41">
        <v>11</v>
      </c>
      <c r="J125" s="40">
        <f>IF(I125&gt;5,ROUNDDOWN(12.33*(I125-5)^1.15,0),0)</f>
        <v>96</v>
      </c>
      <c r="K125" s="11">
        <f>IF(B125&gt;0,E125+0.24,"")</f>
        <v>9.98</v>
      </c>
      <c r="L125" s="42">
        <f>IF(B125&gt;0,F125+H125+J125,"")</f>
        <v>504</v>
      </c>
    </row>
    <row r="126" spans="1:12" ht="15" customHeight="1" x14ac:dyDescent="0.25">
      <c r="A126" s="33">
        <v>22</v>
      </c>
      <c r="B126" s="34" t="s">
        <v>113</v>
      </c>
      <c r="C126" s="43" t="s">
        <v>15</v>
      </c>
      <c r="D126" s="44" t="s">
        <v>22</v>
      </c>
      <c r="E126" s="37">
        <v>10.14</v>
      </c>
      <c r="F126" s="38">
        <f>IF(AND(E126&gt;6,E126&lt;12.5),ROUNDDOWN(58.015*(12.5-E126)^1.62,0),0)</f>
        <v>233</v>
      </c>
      <c r="G126" s="45">
        <v>245</v>
      </c>
      <c r="H126" s="40">
        <f>IF(AND(G126&gt;180,G126&lt;600),ROUNDDOWN(0.34354*(G126-180)^1.4,0),"0")</f>
        <v>118</v>
      </c>
      <c r="I126" s="41">
        <v>13</v>
      </c>
      <c r="J126" s="40">
        <f>IF(I126&gt;5,ROUNDDOWN(12.33*(I126-5)^1.15,0),0)</f>
        <v>134</v>
      </c>
      <c r="K126" s="11">
        <f>IF(B126&gt;0,E126+0.24,"")</f>
        <v>10.38</v>
      </c>
      <c r="L126" s="42">
        <f>IF(B126&gt;0,F126+H126+J126,"")</f>
        <v>485</v>
      </c>
    </row>
    <row r="127" spans="1:12" ht="15" customHeight="1" x14ac:dyDescent="0.25">
      <c r="A127" s="33">
        <v>23</v>
      </c>
      <c r="B127" s="68" t="s">
        <v>114</v>
      </c>
      <c r="C127" s="69" t="s">
        <v>15</v>
      </c>
      <c r="D127" s="44" t="s">
        <v>22</v>
      </c>
      <c r="E127" s="37">
        <v>9.6</v>
      </c>
      <c r="F127" s="38">
        <f>IF(AND(E127&gt;6,E127&lt;12.5),ROUNDDOWN(58.015*(12.5-E127)^1.62,0),0)</f>
        <v>325</v>
      </c>
      <c r="G127" s="45">
        <v>253</v>
      </c>
      <c r="H127" s="40">
        <f>IF(AND(G127&gt;180,G127&lt;600),ROUNDDOWN(0.34354*(G127-180)^1.4,0),"0")</f>
        <v>139</v>
      </c>
      <c r="I127" s="41">
        <v>6</v>
      </c>
      <c r="J127" s="40">
        <f>IF(I127&gt;5,ROUNDDOWN(12.33*(I127-5)^1.15,0),0)</f>
        <v>12</v>
      </c>
      <c r="K127" s="11">
        <f>IF(B127&gt;0,E127+0.24,"")</f>
        <v>9.84</v>
      </c>
      <c r="L127" s="42">
        <f>IF(B127&gt;0,F127+H127+J127,"")</f>
        <v>476</v>
      </c>
    </row>
    <row r="128" spans="1:12" ht="15" customHeight="1" x14ac:dyDescent="0.25">
      <c r="A128" s="33">
        <v>24</v>
      </c>
      <c r="B128" s="68" t="s">
        <v>115</v>
      </c>
      <c r="C128" s="69" t="s">
        <v>62</v>
      </c>
      <c r="D128" s="44" t="s">
        <v>22</v>
      </c>
      <c r="E128" s="37">
        <v>9.92</v>
      </c>
      <c r="F128" s="38">
        <f>IF(AND(E128&gt;6,E128&lt;12.5),ROUNDDOWN(58.015*(12.5-E128)^1.62,0),0)</f>
        <v>269</v>
      </c>
      <c r="G128" s="45">
        <v>248</v>
      </c>
      <c r="H128" s="40">
        <f>IF(AND(G128&gt;180,G128&lt;600),ROUNDDOWN(0.34354*(G128-180)^1.4,0),"0")</f>
        <v>126</v>
      </c>
      <c r="I128" s="41">
        <v>5</v>
      </c>
      <c r="J128" s="40">
        <f>IF(I128&gt;5,ROUNDDOWN(12.33*(I128-5)^1.15,0),0)</f>
        <v>0</v>
      </c>
      <c r="K128" s="11">
        <f>IF(B128&gt;0,E128+0.24,"")</f>
        <v>10.16</v>
      </c>
      <c r="L128" s="42">
        <f>IF(B128&gt;0,F128+H128+J128,"")</f>
        <v>395</v>
      </c>
    </row>
    <row r="129" spans="1:12" ht="15" customHeight="1" x14ac:dyDescent="0.25">
      <c r="A129" s="33">
        <v>25</v>
      </c>
      <c r="B129" s="68" t="s">
        <v>116</v>
      </c>
      <c r="C129" s="69" t="s">
        <v>15</v>
      </c>
      <c r="D129" s="44" t="s">
        <v>22</v>
      </c>
      <c r="E129" s="37">
        <v>9.9499999999999993</v>
      </c>
      <c r="F129" s="38">
        <f>IF(AND(E129&gt;6,E129&lt;12.5),ROUNDDOWN(58.015*(12.5-E129)^1.62,0),0)</f>
        <v>264</v>
      </c>
      <c r="G129" s="45">
        <v>225</v>
      </c>
      <c r="H129" s="40">
        <f>IF(AND(G129&gt;180,G129&lt;600),ROUNDDOWN(0.34354*(G129-180)^1.4,0),"0")</f>
        <v>70</v>
      </c>
      <c r="I129" s="41">
        <v>9</v>
      </c>
      <c r="J129" s="40">
        <f>IF(I129&gt;5,ROUNDDOWN(12.33*(I129-5)^1.15,0),0)</f>
        <v>60</v>
      </c>
      <c r="K129" s="11">
        <f>IF(B129&gt;0,E129+0.24,"")</f>
        <v>10.19</v>
      </c>
      <c r="L129" s="42">
        <f>IF(B129&gt;0,F129+H129+J129,"")</f>
        <v>394</v>
      </c>
    </row>
    <row r="130" spans="1:12" ht="15" customHeight="1" x14ac:dyDescent="0.25">
      <c r="A130" s="33">
        <v>26</v>
      </c>
      <c r="B130" s="34" t="s">
        <v>117</v>
      </c>
      <c r="C130" s="43" t="s">
        <v>15</v>
      </c>
      <c r="D130" s="44" t="s">
        <v>22</v>
      </c>
      <c r="E130" s="37">
        <v>10.4</v>
      </c>
      <c r="F130" s="38">
        <f>IF(AND(E130&gt;6,E130&lt;12.5),ROUNDDOWN(58.015*(12.5-E130)^1.62,0),0)</f>
        <v>192</v>
      </c>
      <c r="G130" s="39">
        <v>206</v>
      </c>
      <c r="H130" s="40">
        <f>IF(AND(G130&gt;180,G130&lt;600),ROUNDDOWN(0.34354*(G130-180)^1.4,0),"0")</f>
        <v>32</v>
      </c>
      <c r="I130" s="41">
        <v>12</v>
      </c>
      <c r="J130" s="40">
        <f>IF(I130&gt;5,ROUNDDOWN(12.33*(I130-5)^1.15,0),0)</f>
        <v>115</v>
      </c>
      <c r="K130" s="11">
        <f>IF(B130&gt;0,E130+0.24,"")</f>
        <v>10.64</v>
      </c>
      <c r="L130" s="42">
        <f>IF(B130&gt;0,F130+H130+J130,"")</f>
        <v>339</v>
      </c>
    </row>
    <row r="131" spans="1:12" ht="15" customHeight="1" x14ac:dyDescent="0.25">
      <c r="A131" s="33">
        <v>27</v>
      </c>
      <c r="B131" s="70" t="s">
        <v>118</v>
      </c>
      <c r="C131" s="69" t="s">
        <v>15</v>
      </c>
      <c r="D131" s="44" t="s">
        <v>22</v>
      </c>
      <c r="E131" s="37">
        <v>10.19</v>
      </c>
      <c r="F131" s="38">
        <f>IF(AND(E131&gt;6,E131&lt;12.5),ROUNDDOWN(58.015*(12.5-E131)^1.62,0),0)</f>
        <v>225</v>
      </c>
      <c r="G131" s="45">
        <v>208</v>
      </c>
      <c r="H131" s="40">
        <f>IF(AND(G131&gt;180,G131&lt;600),ROUNDDOWN(0.34354*(G131-180)^1.4,0),"0")</f>
        <v>36</v>
      </c>
      <c r="I131" s="41">
        <v>7</v>
      </c>
      <c r="J131" s="40">
        <f>IF(I131&gt;5,ROUNDDOWN(12.33*(I131-5)^1.15,0),0)</f>
        <v>27</v>
      </c>
      <c r="K131" s="11">
        <f>IF(B131&gt;0,E131+0.24,"")</f>
        <v>10.43</v>
      </c>
      <c r="L131" s="42">
        <f>IF(B131&gt;0,F131+H131+J131,"")</f>
        <v>288</v>
      </c>
    </row>
    <row r="132" spans="1:12" ht="15" customHeight="1" x14ac:dyDescent="0.25">
      <c r="A132" s="33">
        <v>28</v>
      </c>
      <c r="B132" s="68" t="s">
        <v>119</v>
      </c>
      <c r="C132" s="69" t="s">
        <v>15</v>
      </c>
      <c r="D132" s="44" t="s">
        <v>22</v>
      </c>
      <c r="E132" s="37">
        <v>11.38</v>
      </c>
      <c r="F132" s="38">
        <f>IF(AND(E132&gt;6,E132&lt;12.5),ROUNDDOWN(58.015*(12.5-E132)^1.62,0),0)</f>
        <v>69</v>
      </c>
      <c r="G132" s="45">
        <v>211</v>
      </c>
      <c r="H132" s="40">
        <f>IF(AND(G132&gt;180,G132&lt;600),ROUNDDOWN(0.34354*(G132-180)^1.4,0),"0")</f>
        <v>42</v>
      </c>
      <c r="I132" s="41">
        <v>10</v>
      </c>
      <c r="J132" s="40">
        <f>IF(I132&gt;5,ROUNDDOWN(12.33*(I132-5)^1.15,0),0)</f>
        <v>78</v>
      </c>
      <c r="K132" s="11">
        <f>IF(B132&gt;0,E132+0.24,"")</f>
        <v>11.620000000000001</v>
      </c>
      <c r="L132" s="42">
        <f>IF(B132&gt;0,F132+H132+J132,"")</f>
        <v>189</v>
      </c>
    </row>
    <row r="133" spans="1:12" ht="15" customHeight="1" x14ac:dyDescent="0.25">
      <c r="A133" s="33">
        <v>29</v>
      </c>
      <c r="B133" s="68" t="s">
        <v>120</v>
      </c>
      <c r="C133" s="69" t="s">
        <v>62</v>
      </c>
      <c r="D133" s="44" t="s">
        <v>22</v>
      </c>
      <c r="E133" s="37">
        <v>10.59</v>
      </c>
      <c r="F133" s="38">
        <f>IF(AND(E133&gt;6,E133&lt;12.5),ROUNDDOWN(58.015*(12.5-E133)^1.62,0),0)</f>
        <v>165</v>
      </c>
      <c r="G133" s="45">
        <v>190</v>
      </c>
      <c r="H133" s="40">
        <f>IF(AND(G133&gt;180,G133&lt;600),ROUNDDOWN(0.34354*(G133-180)^1.4,0),"0")</f>
        <v>8</v>
      </c>
      <c r="I133" s="41">
        <v>5</v>
      </c>
      <c r="J133" s="40">
        <f>IF(I133&gt;5,ROUNDDOWN(12.33*(I133-5)^1.15,0),0)</f>
        <v>0</v>
      </c>
      <c r="K133" s="11">
        <f>IF(B133&gt;0,E133+0.24,"")</f>
        <v>10.83</v>
      </c>
      <c r="L133" s="42">
        <f>IF(B133&gt;0,F133+H133+J133,"")</f>
        <v>173</v>
      </c>
    </row>
    <row r="134" spans="1:12" ht="15" customHeight="1" x14ac:dyDescent="0.25">
      <c r="A134" s="33">
        <v>30</v>
      </c>
      <c r="B134" s="68" t="s">
        <v>121</v>
      </c>
      <c r="C134" s="69" t="s">
        <v>62</v>
      </c>
      <c r="D134" s="44" t="s">
        <v>22</v>
      </c>
      <c r="E134" s="37">
        <v>11.19</v>
      </c>
      <c r="F134" s="38">
        <f>IF(AND(E134&gt;6,E134&lt;12.5),ROUNDDOWN(58.015*(12.5-E134)^1.62,0),0)</f>
        <v>89</v>
      </c>
      <c r="G134" s="45">
        <v>215</v>
      </c>
      <c r="H134" s="40">
        <f>IF(AND(G134&gt;180,G134&lt;600),ROUNDDOWN(0.34354*(G134-180)^1.4,0),"0")</f>
        <v>49</v>
      </c>
      <c r="I134" s="41">
        <v>7</v>
      </c>
      <c r="J134" s="40">
        <f>IF(I134&gt;5,ROUNDDOWN(12.33*(I134-5)^1.15,0),0)</f>
        <v>27</v>
      </c>
      <c r="K134" s="11">
        <f>IF(B134&gt;0,E134+0.24,"")</f>
        <v>11.43</v>
      </c>
      <c r="L134" s="42">
        <f>IF(B134&gt;0,F134+H134+J134,"")</f>
        <v>165</v>
      </c>
    </row>
    <row r="135" spans="1:12" ht="15" customHeight="1" x14ac:dyDescent="0.25">
      <c r="A135" s="33">
        <v>31</v>
      </c>
      <c r="B135" s="34" t="s">
        <v>122</v>
      </c>
      <c r="C135" s="35" t="s">
        <v>62</v>
      </c>
      <c r="D135" s="44" t="s">
        <v>22</v>
      </c>
      <c r="E135" s="37">
        <v>13.88</v>
      </c>
      <c r="F135" s="38">
        <f>IF(AND(E135&gt;6,E135&lt;12.5),ROUNDDOWN(58.015*(12.5-E135)^1.62,0),0)</f>
        <v>0</v>
      </c>
      <c r="G135" s="39">
        <v>164</v>
      </c>
      <c r="H135" s="40" t="str">
        <f>IF(AND(G135&gt;180,G135&lt;600),ROUNDDOWN(0.34354*(G135-180)^1.4,0),"0")</f>
        <v>0</v>
      </c>
      <c r="I135" s="41">
        <v>9</v>
      </c>
      <c r="J135" s="40">
        <f>IF(I135&gt;5,ROUNDDOWN(12.33*(I135-5)^1.15,0),0)</f>
        <v>60</v>
      </c>
      <c r="K135" s="11">
        <f>IF(B135&gt;0,E135+0.24,"")</f>
        <v>14.120000000000001</v>
      </c>
      <c r="L135" s="42">
        <f>IF(B135&gt;0,F135+H135+J135,"")</f>
        <v>60</v>
      </c>
    </row>
    <row r="138" spans="1:12" ht="23.4" thickBot="1" x14ac:dyDescent="0.45">
      <c r="A138" s="1"/>
      <c r="B138" s="2" t="s">
        <v>0</v>
      </c>
      <c r="C138" s="3"/>
      <c r="D138" s="4"/>
      <c r="E138" s="5" t="s">
        <v>1</v>
      </c>
      <c r="F138" s="6" t="s">
        <v>123</v>
      </c>
      <c r="G138" s="7" t="s">
        <v>3</v>
      </c>
      <c r="H138" s="8"/>
      <c r="I138" s="8"/>
      <c r="J138" s="9"/>
      <c r="K138" s="10"/>
      <c r="L138" s="11"/>
    </row>
    <row r="139" spans="1:12" x14ac:dyDescent="0.25">
      <c r="A139" s="1"/>
      <c r="B139" s="13" t="str">
        <f>IF([1]vzor!C239&gt;0,[1]vzor!C239,"Vyplňte místo a datum závodu v listu VZOR")</f>
        <v>Vyplňte místo a datum závodu v listu VZOR</v>
      </c>
      <c r="C139" s="14"/>
      <c r="D139" s="15"/>
      <c r="E139" s="16"/>
      <c r="F139" s="16"/>
      <c r="G139" s="17"/>
      <c r="H139" s="18"/>
      <c r="I139" s="19"/>
      <c r="J139" s="20"/>
      <c r="K139" s="11"/>
      <c r="L139" s="22" t="s">
        <v>6</v>
      </c>
    </row>
    <row r="140" spans="1:12" x14ac:dyDescent="0.25">
      <c r="A140" s="1"/>
      <c r="B140" s="23" t="s">
        <v>7</v>
      </c>
      <c r="C140" s="24" t="s">
        <v>8</v>
      </c>
      <c r="D140" s="25" t="s">
        <v>9</v>
      </c>
      <c r="E140" s="26" t="s">
        <v>10</v>
      </c>
      <c r="F140" s="27" t="s">
        <v>11</v>
      </c>
      <c r="G140" s="28" t="s">
        <v>12</v>
      </c>
      <c r="H140" s="29" t="s">
        <v>11</v>
      </c>
      <c r="I140" s="30" t="s">
        <v>13</v>
      </c>
      <c r="J140" s="31" t="s">
        <v>11</v>
      </c>
      <c r="K140" s="11"/>
      <c r="L140" s="32" t="s">
        <v>11</v>
      </c>
    </row>
    <row r="141" spans="1:12" ht="15" customHeight="1" x14ac:dyDescent="0.25">
      <c r="A141" s="33">
        <v>1</v>
      </c>
      <c r="B141" s="34" t="s">
        <v>124</v>
      </c>
      <c r="C141" s="35" t="s">
        <v>96</v>
      </c>
      <c r="D141" s="36" t="s">
        <v>20</v>
      </c>
      <c r="E141" s="37">
        <v>7.76</v>
      </c>
      <c r="F141" s="38">
        <f>IF(AND(E141&gt;6,E141&lt;12.5),ROUNDDOWN(58.015*(12.5-E141)^1.62,0),0)</f>
        <v>721</v>
      </c>
      <c r="G141" s="39">
        <v>352</v>
      </c>
      <c r="H141" s="40">
        <f>IF(AND(G141&gt;180,G141&lt;600),ROUNDDOWN(0.34354*(G141-180)^1.4,0),"0")</f>
        <v>463</v>
      </c>
      <c r="I141" s="41">
        <v>29</v>
      </c>
      <c r="J141" s="40">
        <f>IF(I141&gt;5,ROUNDDOWN(12.33*(I141-5)^1.1,0),0)</f>
        <v>406</v>
      </c>
      <c r="K141" s="11">
        <f>IF(B141&gt;0,E141+0.24,"")</f>
        <v>8</v>
      </c>
      <c r="L141" s="42">
        <f>IF(B141&gt;0,F141+H141+J141,"")</f>
        <v>1590</v>
      </c>
    </row>
    <row r="142" spans="1:12" ht="15" customHeight="1" x14ac:dyDescent="0.25">
      <c r="A142" s="33">
        <v>2</v>
      </c>
      <c r="B142" s="48" t="s">
        <v>125</v>
      </c>
      <c r="C142" s="73" t="s">
        <v>96</v>
      </c>
      <c r="D142" s="44" t="s">
        <v>22</v>
      </c>
      <c r="E142" s="37">
        <v>8.01</v>
      </c>
      <c r="F142" s="38">
        <f>IF(AND(E142&gt;6,E142&lt;12.5),ROUNDDOWN(58.015*(12.5-E142)^1.62,0),0)</f>
        <v>660</v>
      </c>
      <c r="G142" s="39">
        <v>345</v>
      </c>
      <c r="H142" s="40">
        <f>IF(AND(G142&gt;180,G142&lt;600),ROUNDDOWN(0.34354*(G142-180)^1.4,0),"0")</f>
        <v>436</v>
      </c>
      <c r="I142" s="41">
        <v>24</v>
      </c>
      <c r="J142" s="40">
        <f>IF(I142&gt;5,ROUNDDOWN(12.33*(I142-5)^1.1,0),0)</f>
        <v>314</v>
      </c>
      <c r="K142" s="11">
        <f>IF(B142&gt;0,E142+0.24,"")</f>
        <v>8.25</v>
      </c>
      <c r="L142" s="42">
        <f>IF(B142&gt;0,F142+H142+J142,"")</f>
        <v>1410</v>
      </c>
    </row>
    <row r="143" spans="1:12" ht="15" customHeight="1" x14ac:dyDescent="0.25">
      <c r="A143" s="33">
        <v>3</v>
      </c>
      <c r="B143" s="34" t="s">
        <v>126</v>
      </c>
      <c r="C143" s="35" t="s">
        <v>96</v>
      </c>
      <c r="D143" s="36" t="s">
        <v>20</v>
      </c>
      <c r="E143" s="37">
        <v>8.34</v>
      </c>
      <c r="F143" s="38">
        <f>IF(AND(E143&gt;6,E143&lt;12.5),ROUNDDOWN(58.015*(12.5-E143)^1.62,0),0)</f>
        <v>584</v>
      </c>
      <c r="G143" s="39">
        <v>335</v>
      </c>
      <c r="H143" s="40">
        <f>IF(AND(G143&gt;180,G143&lt;600),ROUNDDOWN(0.34354*(G143-180)^1.4,0),"0")</f>
        <v>400</v>
      </c>
      <c r="I143" s="41">
        <v>29</v>
      </c>
      <c r="J143" s="40">
        <f>IF(I143&gt;5,ROUNDDOWN(12.33*(I143-5)^1.1,0),0)</f>
        <v>406</v>
      </c>
      <c r="K143" s="11">
        <f>IF(B143&gt;0,E143+0.24,"")</f>
        <v>8.58</v>
      </c>
      <c r="L143" s="42">
        <f>IF(B143&gt;0,F143+H143+J143,"")</f>
        <v>1390</v>
      </c>
    </row>
    <row r="144" spans="1:12" ht="15" customHeight="1" x14ac:dyDescent="0.25">
      <c r="A144" s="33">
        <v>4</v>
      </c>
      <c r="B144" s="34" t="s">
        <v>127</v>
      </c>
      <c r="C144" s="35" t="s">
        <v>96</v>
      </c>
      <c r="D144" s="36" t="s">
        <v>18</v>
      </c>
      <c r="E144" s="37">
        <v>8.23</v>
      </c>
      <c r="F144" s="38">
        <f>IF(AND(E144&gt;6,E144&lt;12.5),ROUNDDOWN(58.015*(12.5-E144)^1.62,0),0)</f>
        <v>609</v>
      </c>
      <c r="G144" s="45">
        <v>310</v>
      </c>
      <c r="H144" s="40">
        <f>IF(AND(G144&gt;180,G144&lt;600),ROUNDDOWN(0.34354*(G144-180)^1.4,0),"0")</f>
        <v>312</v>
      </c>
      <c r="I144" s="41">
        <v>31</v>
      </c>
      <c r="J144" s="40">
        <f>IF(I144&gt;5,ROUNDDOWN(12.33*(I144-5)^1.1,0),0)</f>
        <v>444</v>
      </c>
      <c r="K144" s="11">
        <f>IF(B144&gt;0,E144+0.24,"")</f>
        <v>8.4700000000000006</v>
      </c>
      <c r="L144" s="42">
        <f>IF(B144&gt;0,F144+H144+J144,"")</f>
        <v>1365</v>
      </c>
    </row>
    <row r="145" spans="1:12" ht="15" customHeight="1" x14ac:dyDescent="0.25">
      <c r="A145" s="33">
        <v>5</v>
      </c>
      <c r="B145" s="34" t="s">
        <v>128</v>
      </c>
      <c r="C145" s="35" t="s">
        <v>96</v>
      </c>
      <c r="D145" s="36" t="s">
        <v>69</v>
      </c>
      <c r="E145" s="37">
        <v>8.11</v>
      </c>
      <c r="F145" s="38">
        <f>IF(AND(E145&gt;6,E145&lt;12.5),ROUNDDOWN(58.015*(12.5-E145)^1.62,0),0)</f>
        <v>637</v>
      </c>
      <c r="G145" s="45">
        <v>315</v>
      </c>
      <c r="H145" s="40">
        <f>IF(AND(G145&gt;180,G145&lt;600),ROUNDDOWN(0.34354*(G145-180)^1.4,0),"0")</f>
        <v>329</v>
      </c>
      <c r="I145" s="41">
        <v>26</v>
      </c>
      <c r="J145" s="40">
        <f>IF(I145&gt;5,ROUNDDOWN(12.33*(I145-5)^1.1,0),0)</f>
        <v>351</v>
      </c>
      <c r="K145" s="11">
        <f>IF(B145&gt;0,E145+0.24,"")</f>
        <v>8.35</v>
      </c>
      <c r="L145" s="42">
        <f>IF(B145&gt;0,F145+H145+J145,"")</f>
        <v>1317</v>
      </c>
    </row>
    <row r="146" spans="1:12" ht="15" customHeight="1" x14ac:dyDescent="0.25">
      <c r="A146" s="33">
        <v>6</v>
      </c>
      <c r="B146" s="48" t="s">
        <v>129</v>
      </c>
      <c r="C146" s="43" t="s">
        <v>96</v>
      </c>
      <c r="D146" s="44" t="s">
        <v>22</v>
      </c>
      <c r="E146" s="37">
        <v>8.18</v>
      </c>
      <c r="F146" s="38">
        <f>IF(AND(E146&gt;6,E146&lt;12.5),ROUNDDOWN(58.015*(12.5-E146)^1.62,0),0)</f>
        <v>620</v>
      </c>
      <c r="G146" s="49">
        <v>323</v>
      </c>
      <c r="H146" s="40">
        <f>IF(AND(G146&gt;180,G146&lt;600),ROUNDDOWN(0.34354*(G146-180)^1.4,0),"0")</f>
        <v>357</v>
      </c>
      <c r="I146" s="41">
        <v>16</v>
      </c>
      <c r="J146" s="40">
        <f>IF(I146&gt;5,ROUNDDOWN(12.33*(I146-5)^1.1,0),0)</f>
        <v>172</v>
      </c>
      <c r="K146" s="11">
        <f>IF(B146&gt;0,E146+0.24,"")</f>
        <v>8.42</v>
      </c>
      <c r="L146" s="42">
        <f>IF(B146&gt;0,F146+H146+J146,"")</f>
        <v>1149</v>
      </c>
    </row>
    <row r="147" spans="1:12" ht="15" customHeight="1" x14ac:dyDescent="0.25">
      <c r="A147" s="33">
        <v>7</v>
      </c>
      <c r="B147" s="34" t="s">
        <v>130</v>
      </c>
      <c r="C147" s="35" t="s">
        <v>96</v>
      </c>
      <c r="D147" s="36" t="s">
        <v>18</v>
      </c>
      <c r="E147" s="37">
        <v>9.2200000000000006</v>
      </c>
      <c r="F147" s="38">
        <f>IF(AND(E147&gt;6,E147&lt;12.5),ROUNDDOWN(58.015*(12.5-E147)^1.62,0),0)</f>
        <v>397</v>
      </c>
      <c r="G147" s="45">
        <v>275</v>
      </c>
      <c r="H147" s="40">
        <f>IF(AND(G147&gt;180,G147&lt;600),ROUNDDOWN(0.34354*(G147-180)^1.4,0),"0")</f>
        <v>201</v>
      </c>
      <c r="I147" s="41">
        <v>27</v>
      </c>
      <c r="J147" s="40">
        <f>IF(I147&gt;5,ROUNDDOWN(12.33*(I147-5)^1.1,0),0)</f>
        <v>369</v>
      </c>
      <c r="K147" s="11">
        <f>IF(B147&gt;0,E147+0.24,"")</f>
        <v>9.4600000000000009</v>
      </c>
      <c r="L147" s="42">
        <f>IF(B147&gt;0,F147+H147+J147,"")</f>
        <v>967</v>
      </c>
    </row>
    <row r="148" spans="1:12" ht="15" customHeight="1" x14ac:dyDescent="0.25">
      <c r="A148" s="33">
        <v>8</v>
      </c>
      <c r="B148" s="34" t="s">
        <v>131</v>
      </c>
      <c r="C148" s="35" t="s">
        <v>96</v>
      </c>
      <c r="D148" s="44" t="s">
        <v>22</v>
      </c>
      <c r="E148" s="37">
        <v>8.81</v>
      </c>
      <c r="F148" s="38">
        <f>IF(AND(E148&gt;6,E148&lt;12.5),ROUNDDOWN(58.015*(12.5-E148)^1.62,0),0)</f>
        <v>480</v>
      </c>
      <c r="G148" s="45">
        <v>295</v>
      </c>
      <c r="H148" s="40">
        <f>IF(AND(G148&gt;180,G148&lt;600),ROUNDDOWN(0.34354*(G148-180)^1.4,0),"0")</f>
        <v>263</v>
      </c>
      <c r="I148" s="41">
        <v>18</v>
      </c>
      <c r="J148" s="40">
        <f>IF(I148&gt;5,ROUNDDOWN(12.33*(I148-5)^1.1,0),0)</f>
        <v>207</v>
      </c>
      <c r="K148" s="11">
        <f>IF(B148&gt;0,E148+0.24,"")</f>
        <v>9.0500000000000007</v>
      </c>
      <c r="L148" s="42">
        <f>IF(B148&gt;0,F148+H148+J148,"")</f>
        <v>950</v>
      </c>
    </row>
    <row r="149" spans="1:12" ht="15" customHeight="1" x14ac:dyDescent="0.25">
      <c r="A149" s="33">
        <v>9</v>
      </c>
      <c r="B149" s="34" t="s">
        <v>132</v>
      </c>
      <c r="C149" s="35" t="s">
        <v>96</v>
      </c>
      <c r="D149" s="36" t="s">
        <v>69</v>
      </c>
      <c r="E149" s="37">
        <v>9.3699999999999992</v>
      </c>
      <c r="F149" s="38">
        <f>IF(AND(E149&gt;6,E149&lt;12.5),ROUNDDOWN(58.015*(12.5-E149)^1.62,0),0)</f>
        <v>368</v>
      </c>
      <c r="G149" s="39">
        <v>278</v>
      </c>
      <c r="H149" s="40">
        <f>IF(AND(G149&gt;180,G149&lt;600),ROUNDDOWN(0.34354*(G149-180)^1.4,0),"0")</f>
        <v>210</v>
      </c>
      <c r="I149" s="41">
        <v>24</v>
      </c>
      <c r="J149" s="40">
        <f>IF(I149&gt;5,ROUNDDOWN(12.33*(I149-5)^1.1,0),0)</f>
        <v>314</v>
      </c>
      <c r="K149" s="11">
        <f>IF(B149&gt;0,E149+0.24,"")</f>
        <v>9.61</v>
      </c>
      <c r="L149" s="42">
        <f>IF(B149&gt;0,F149+H149+J149,"")</f>
        <v>892</v>
      </c>
    </row>
    <row r="150" spans="1:12" ht="15" customHeight="1" x14ac:dyDescent="0.25">
      <c r="A150" s="33">
        <v>10</v>
      </c>
      <c r="B150" s="48" t="s">
        <v>133</v>
      </c>
      <c r="C150" s="43" t="s">
        <v>96</v>
      </c>
      <c r="D150" s="44" t="s">
        <v>22</v>
      </c>
      <c r="E150" s="37">
        <v>9.43</v>
      </c>
      <c r="F150" s="38">
        <f>IF(AND(E150&gt;6,E150&lt;12.5),ROUNDDOWN(58.015*(12.5-E150)^1.62,0),0)</f>
        <v>357</v>
      </c>
      <c r="G150" s="39">
        <v>290</v>
      </c>
      <c r="H150" s="40">
        <f>IF(AND(G150&gt;180,G150&lt;600),ROUNDDOWN(0.34354*(G150-180)^1.4,0),"0")</f>
        <v>247</v>
      </c>
      <c r="I150" s="41">
        <v>17</v>
      </c>
      <c r="J150" s="40">
        <f>IF(I150&gt;5,ROUNDDOWN(12.33*(I150-5)^1.1,0),0)</f>
        <v>189</v>
      </c>
      <c r="K150" s="11">
        <f>IF(B150&gt;0,E150+0.24,"")</f>
        <v>9.67</v>
      </c>
      <c r="L150" s="42">
        <f>IF(B150&gt;0,F150+H150+J150,"")</f>
        <v>793</v>
      </c>
    </row>
    <row r="151" spans="1:12" ht="15" customHeight="1" x14ac:dyDescent="0.25">
      <c r="A151" s="33">
        <v>11</v>
      </c>
      <c r="B151" s="34" t="s">
        <v>134</v>
      </c>
      <c r="C151" s="51" t="s">
        <v>62</v>
      </c>
      <c r="D151" s="36" t="s">
        <v>20</v>
      </c>
      <c r="E151" s="37">
        <v>8.91</v>
      </c>
      <c r="F151" s="38">
        <f>IF(AND(E151&gt;6,E151&lt;12.5),ROUNDDOWN(58.015*(12.5-E151)^1.62,0),0)</f>
        <v>460</v>
      </c>
      <c r="G151" s="45">
        <v>264</v>
      </c>
      <c r="H151" s="40">
        <f>IF(AND(G151&gt;180,G151&lt;600),ROUNDDOWN(0.34354*(G151-180)^1.4,0),"0")</f>
        <v>169</v>
      </c>
      <c r="I151" s="41">
        <v>15</v>
      </c>
      <c r="J151" s="40">
        <f>IF(I151&gt;5,ROUNDDOWN(12.33*(I151-5)^1.1,0),0)</f>
        <v>155</v>
      </c>
      <c r="K151" s="11">
        <f>IF(B151&gt;0,E151+0.24,"")</f>
        <v>9.15</v>
      </c>
      <c r="L151" s="42">
        <f>IF(B151&gt;0,F151+H151+J151,"")</f>
        <v>784</v>
      </c>
    </row>
    <row r="152" spans="1:12" ht="15" customHeight="1" x14ac:dyDescent="0.25">
      <c r="A152" s="33">
        <v>12</v>
      </c>
      <c r="B152" s="34" t="s">
        <v>135</v>
      </c>
      <c r="C152" s="51" t="s">
        <v>62</v>
      </c>
      <c r="D152" s="52" t="s">
        <v>69</v>
      </c>
      <c r="E152" s="37">
        <v>9.64</v>
      </c>
      <c r="F152" s="38">
        <f>IF(AND(E152&gt;6,E152&lt;12.5),ROUNDDOWN(58.015*(12.5-E152)^1.62,0),0)</f>
        <v>318</v>
      </c>
      <c r="G152" s="39">
        <v>261</v>
      </c>
      <c r="H152" s="40">
        <f>IF(AND(G152&gt;180,G152&lt;600),ROUNDDOWN(0.34354*(G152-180)^1.4,0),"0")</f>
        <v>161</v>
      </c>
      <c r="I152" s="41">
        <v>22</v>
      </c>
      <c r="J152" s="40">
        <f>IF(I152&gt;5,ROUNDDOWN(12.33*(I152-5)^1.1,0),0)</f>
        <v>278</v>
      </c>
      <c r="K152" s="11">
        <f>IF(B152&gt;0,E152+0.24,"")</f>
        <v>9.8800000000000008</v>
      </c>
      <c r="L152" s="42">
        <f>IF(B152&gt;0,F152++H152+J152,"")</f>
        <v>757</v>
      </c>
    </row>
    <row r="153" spans="1:12" ht="15" customHeight="1" x14ac:dyDescent="0.25">
      <c r="A153" s="33">
        <v>13</v>
      </c>
      <c r="B153" s="34" t="s">
        <v>136</v>
      </c>
      <c r="C153" s="51" t="s">
        <v>62</v>
      </c>
      <c r="D153" s="44" t="s">
        <v>22</v>
      </c>
      <c r="E153" s="37">
        <v>9.7200000000000006</v>
      </c>
      <c r="F153" s="38">
        <f>IF(AND(E153&gt;6,E153&lt;12.5),ROUNDDOWN(58.015*(12.5-E153)^1.62,0),0)</f>
        <v>304</v>
      </c>
      <c r="G153" s="45">
        <v>263</v>
      </c>
      <c r="H153" s="40">
        <f>IF(AND(G153&gt;180,G153&lt;600),ROUNDDOWN(0.34354*(G153-180)^1.4,0),"0")</f>
        <v>166</v>
      </c>
      <c r="I153" s="41">
        <v>20</v>
      </c>
      <c r="J153" s="40">
        <f>IF(I153&gt;5,ROUNDDOWN(12.33*(I153-5)^1.1,0),0)</f>
        <v>242</v>
      </c>
      <c r="K153" s="11">
        <f>IF(B153&gt;0,E153+0.24,"")</f>
        <v>9.9600000000000009</v>
      </c>
      <c r="L153" s="42">
        <f>IF(B153&gt;0,F153+H153+J153,"")</f>
        <v>712</v>
      </c>
    </row>
    <row r="154" spans="1:12" ht="15" customHeight="1" x14ac:dyDescent="0.25">
      <c r="A154" s="33">
        <v>14</v>
      </c>
      <c r="B154" s="34" t="s">
        <v>137</v>
      </c>
      <c r="C154" s="35" t="s">
        <v>96</v>
      </c>
      <c r="D154" s="36" t="s">
        <v>28</v>
      </c>
      <c r="E154" s="37">
        <v>9.59</v>
      </c>
      <c r="F154" s="38">
        <f>IF(AND(E154&gt;6,E154&lt;12.5),ROUNDDOWN(58.015*(12.5-E154)^1.62,0),0)</f>
        <v>327</v>
      </c>
      <c r="G154" s="39">
        <v>268</v>
      </c>
      <c r="H154" s="40">
        <f>IF(AND(G154&gt;180,G154&lt;600),ROUNDDOWN(0.34354*(G154-180)^1.4,0),"0")</f>
        <v>181</v>
      </c>
      <c r="I154" s="41">
        <v>17</v>
      </c>
      <c r="J154" s="40">
        <f>IF(I154&gt;5,ROUNDDOWN(12.33*(I154-5)^1.1,0),0)</f>
        <v>189</v>
      </c>
      <c r="K154" s="11">
        <f>IF(B154&gt;0,E154+0.24,"")</f>
        <v>9.83</v>
      </c>
      <c r="L154" s="42">
        <f>IF(B154&gt;0,F154+H154+J154,"")</f>
        <v>697</v>
      </c>
    </row>
    <row r="155" spans="1:12" ht="15" customHeight="1" x14ac:dyDescent="0.25">
      <c r="A155" s="33">
        <v>15</v>
      </c>
      <c r="B155" s="34" t="s">
        <v>138</v>
      </c>
      <c r="C155" s="35" t="s">
        <v>96</v>
      </c>
      <c r="D155" s="36" t="s">
        <v>28</v>
      </c>
      <c r="E155" s="37">
        <v>9.39</v>
      </c>
      <c r="F155" s="38">
        <f>IF(AND(E155&gt;6,E155&lt;12.5),ROUNDDOWN(58.015*(12.5-E155)^1.62,0),0)</f>
        <v>364</v>
      </c>
      <c r="G155" s="39">
        <v>260</v>
      </c>
      <c r="H155" s="40">
        <f>IF(AND(G155&gt;180,G155&lt;600),ROUNDDOWN(0.34354*(G155-180)^1.4,0),"0")</f>
        <v>158</v>
      </c>
      <c r="I155" s="41">
        <v>16</v>
      </c>
      <c r="J155" s="40">
        <f>IF(I155&gt;5,ROUNDDOWN(12.33*(I155-5)^1.1,0),0)</f>
        <v>172</v>
      </c>
      <c r="K155" s="11">
        <f>IF(B155&gt;0,E155+0.24,"")</f>
        <v>9.6300000000000008</v>
      </c>
      <c r="L155" s="42">
        <f>IF(B155&gt;0,F155+H155+J155,"")</f>
        <v>694</v>
      </c>
    </row>
    <row r="156" spans="1:12" ht="15" customHeight="1" x14ac:dyDescent="0.25">
      <c r="A156" s="33">
        <v>16</v>
      </c>
      <c r="B156" s="34" t="s">
        <v>139</v>
      </c>
      <c r="C156" s="35" t="s">
        <v>96</v>
      </c>
      <c r="D156" s="36" t="s">
        <v>28</v>
      </c>
      <c r="E156" s="37">
        <v>9.4499999999999993</v>
      </c>
      <c r="F156" s="38">
        <f>IF(AND(E156&gt;6,E156&lt;12.5),ROUNDDOWN(58.015*(12.5-E156)^1.62,0),0)</f>
        <v>353</v>
      </c>
      <c r="G156" s="39">
        <v>258</v>
      </c>
      <c r="H156" s="40">
        <f>IF(AND(G156&gt;180,G156&lt;600),ROUNDDOWN(0.34354*(G156-180)^1.4,0),"0")</f>
        <v>153</v>
      </c>
      <c r="I156" s="41">
        <v>14</v>
      </c>
      <c r="J156" s="40">
        <f>IF(I156&gt;5,ROUNDDOWN(12.33*(I156-5)^1.1,0),0)</f>
        <v>138</v>
      </c>
      <c r="K156" s="11">
        <f>IF(B156&gt;0,E156+0.24,"")</f>
        <v>9.69</v>
      </c>
      <c r="L156" s="42">
        <f>IF(B156&gt;0,F156+H156+J156,"")</f>
        <v>644</v>
      </c>
    </row>
    <row r="157" spans="1:12" ht="15" customHeight="1" x14ac:dyDescent="0.25">
      <c r="A157" s="33">
        <v>17</v>
      </c>
      <c r="B157" s="48" t="s">
        <v>140</v>
      </c>
      <c r="C157" s="43" t="s">
        <v>96</v>
      </c>
      <c r="D157" s="44" t="s">
        <v>22</v>
      </c>
      <c r="E157" s="37">
        <v>10.4</v>
      </c>
      <c r="F157" s="38">
        <f>IF(AND(E157&gt;6,E157&lt;12.5),ROUNDDOWN(58.015*(12.5-E157)^1.62,0),0)</f>
        <v>192</v>
      </c>
      <c r="G157" s="45">
        <v>265</v>
      </c>
      <c r="H157" s="40">
        <f>IF(AND(G157&gt;180,G157&lt;600),ROUNDDOWN(0.34354*(G157-180)^1.4,0),"0")</f>
        <v>172</v>
      </c>
      <c r="I157" s="41">
        <v>16</v>
      </c>
      <c r="J157" s="40">
        <f>IF(I157&gt;5,ROUNDDOWN(12.33*(I157-5)^1.1,0),0)</f>
        <v>172</v>
      </c>
      <c r="K157" s="11">
        <f>IF(B157&gt;0,E157+0.24,"")</f>
        <v>10.64</v>
      </c>
      <c r="L157" s="42">
        <f>IF(B157&gt;0,F157+H157+J157,"")</f>
        <v>536</v>
      </c>
    </row>
    <row r="158" spans="1:12" ht="15" customHeight="1" x14ac:dyDescent="0.25">
      <c r="A158" s="33">
        <v>18</v>
      </c>
      <c r="B158" s="48" t="s">
        <v>141</v>
      </c>
      <c r="C158" s="47" t="s">
        <v>62</v>
      </c>
      <c r="D158" s="44" t="s">
        <v>22</v>
      </c>
      <c r="E158" s="37">
        <v>9.84</v>
      </c>
      <c r="F158" s="38">
        <f>IF(AND(E158&gt;6,E158&lt;12.5),ROUNDDOWN(58.015*(12.5-E158)^1.62,0),0)</f>
        <v>283</v>
      </c>
      <c r="G158" s="39">
        <v>258</v>
      </c>
      <c r="H158" s="40">
        <f>IF(AND(G158&gt;180,G158&lt;600),ROUNDDOWN(0.34354*(G158-180)^1.4,0),"0")</f>
        <v>153</v>
      </c>
      <c r="I158" s="41">
        <v>8</v>
      </c>
      <c r="J158" s="40">
        <f>IF(I158&gt;5,ROUNDDOWN(12.33*(I158-5)^1.1,0),0)</f>
        <v>41</v>
      </c>
      <c r="K158" s="11">
        <f>IF(B158&gt;0,E158+0.24,"")</f>
        <v>10.08</v>
      </c>
      <c r="L158" s="42">
        <f>IF(B158&gt;0,F158+H158+J158,"")</f>
        <v>477</v>
      </c>
    </row>
    <row r="159" spans="1:12" ht="15" customHeight="1" x14ac:dyDescent="0.25">
      <c r="A159" s="33">
        <v>19</v>
      </c>
      <c r="B159" s="34" t="s">
        <v>142</v>
      </c>
      <c r="C159" s="43" t="s">
        <v>62</v>
      </c>
      <c r="D159" s="44" t="s">
        <v>22</v>
      </c>
      <c r="E159" s="37">
        <v>11.24</v>
      </c>
      <c r="F159" s="38">
        <f>IF(AND(E159&gt;6,E159&lt;12.5),ROUNDDOWN(58.015*(12.5-E159)^1.62,0),0)</f>
        <v>84</v>
      </c>
      <c r="G159" s="45">
        <v>252</v>
      </c>
      <c r="H159" s="40">
        <f>IF(AND(G159&gt;180,G159&lt;600),ROUNDDOWN(0.34354*(G159-180)^1.4,0),"0")</f>
        <v>136</v>
      </c>
      <c r="I159" s="41">
        <v>16</v>
      </c>
      <c r="J159" s="40">
        <f>IF(I159&gt;5,ROUNDDOWN(12.33*(I159-5)^1.1,0),0)</f>
        <v>172</v>
      </c>
      <c r="K159" s="11">
        <f>IF(B159&gt;0,E159+0.24,"")</f>
        <v>11.48</v>
      </c>
      <c r="L159" s="42">
        <f>IF(B159&gt;0,F159+H159+J159,"")</f>
        <v>392</v>
      </c>
    </row>
    <row r="160" spans="1:12" ht="15" customHeight="1" x14ac:dyDescent="0.25">
      <c r="A160" s="33">
        <v>20</v>
      </c>
      <c r="B160" s="48" t="s">
        <v>143</v>
      </c>
      <c r="C160" s="73" t="s">
        <v>96</v>
      </c>
      <c r="D160" s="44" t="s">
        <v>22</v>
      </c>
      <c r="E160" s="37">
        <v>11.02</v>
      </c>
      <c r="F160" s="38">
        <f>IF(AND(E160&gt;6,E160&lt;12.5),ROUNDDOWN(58.015*(12.5-E160)^1.62,0),0)</f>
        <v>109</v>
      </c>
      <c r="G160" s="39">
        <v>216</v>
      </c>
      <c r="H160" s="40">
        <f>IF(AND(G160&gt;180,G160&lt;600),ROUNDDOWN(0.34354*(G160-180)^1.4,0),"0")</f>
        <v>51</v>
      </c>
      <c r="I160" s="41">
        <v>9</v>
      </c>
      <c r="J160" s="40">
        <f>IF(I160&gt;5,ROUNDDOWN(12.33*(I160-5)^1.1,0),0)</f>
        <v>56</v>
      </c>
      <c r="K160" s="11">
        <f>IF(B160&gt;0,E160+0.24,"")</f>
        <v>11.26</v>
      </c>
      <c r="L160" s="42">
        <f>IF(B160&gt;0,F160+H160+J160,"")</f>
        <v>216</v>
      </c>
    </row>
    <row r="170" spans="1:12" ht="23.4" thickBot="1" x14ac:dyDescent="0.45">
      <c r="A170" s="1" t="s">
        <v>38</v>
      </c>
      <c r="B170" s="2" t="s">
        <v>0</v>
      </c>
      <c r="C170" s="54"/>
      <c r="D170" s="3"/>
      <c r="E170" s="5" t="s">
        <v>39</v>
      </c>
      <c r="F170" s="56" t="s">
        <v>123</v>
      </c>
      <c r="G170" s="57" t="s">
        <v>3</v>
      </c>
      <c r="H170" s="58"/>
      <c r="I170" s="59"/>
      <c r="J170" s="60"/>
      <c r="K170" s="10"/>
      <c r="L170" s="11"/>
    </row>
    <row r="171" spans="1:12" x14ac:dyDescent="0.25">
      <c r="A171" s="1"/>
      <c r="B171" s="61" t="str">
        <f>IF([1]vzor!C264&gt;0,[1]vzor!C264,"Vyplňte místo a datum závodu v listu VZOR")</f>
        <v>Vyplňte místo a datum závodu v listu VZOR</v>
      </c>
      <c r="C171" s="62"/>
      <c r="D171" s="63"/>
      <c r="E171" s="16"/>
      <c r="F171" s="16"/>
      <c r="G171" s="32"/>
      <c r="H171" s="64"/>
      <c r="I171" s="32"/>
      <c r="J171" s="64"/>
      <c r="K171" s="11"/>
      <c r="L171" s="22" t="s">
        <v>6</v>
      </c>
    </row>
    <row r="172" spans="1:12" x14ac:dyDescent="0.25">
      <c r="A172" s="1"/>
      <c r="B172" s="23" t="s">
        <v>7</v>
      </c>
      <c r="C172" s="65" t="s">
        <v>8</v>
      </c>
      <c r="D172" s="25" t="s">
        <v>9</v>
      </c>
      <c r="E172" s="26" t="s">
        <v>10</v>
      </c>
      <c r="F172" s="27" t="s">
        <v>11</v>
      </c>
      <c r="G172" s="66" t="s">
        <v>12</v>
      </c>
      <c r="H172" s="67" t="s">
        <v>11</v>
      </c>
      <c r="I172" s="66" t="s">
        <v>13</v>
      </c>
      <c r="J172" s="67" t="s">
        <v>11</v>
      </c>
      <c r="K172" s="11"/>
      <c r="L172" s="32" t="s">
        <v>11</v>
      </c>
    </row>
    <row r="173" spans="1:12" ht="15" customHeight="1" x14ac:dyDescent="0.25">
      <c r="A173" s="33">
        <v>1</v>
      </c>
      <c r="B173" s="48" t="s">
        <v>144</v>
      </c>
      <c r="C173" s="73" t="s">
        <v>96</v>
      </c>
      <c r="D173" s="44" t="s">
        <v>22</v>
      </c>
      <c r="E173" s="37">
        <v>8.2799999999999994</v>
      </c>
      <c r="F173" s="38">
        <f>IF(AND(E173&gt;6,E173&lt;12.5),ROUNDDOWN(58.015*(12.5-E173)^1.62,0),0)</f>
        <v>597</v>
      </c>
      <c r="G173" s="39">
        <v>302</v>
      </c>
      <c r="H173" s="40">
        <f>IF(AND(G173&gt;180,G173&lt;600),ROUNDDOWN(0.34354*(G173-180)^1.4,0),"0")</f>
        <v>286</v>
      </c>
      <c r="I173" s="41">
        <v>22</v>
      </c>
      <c r="J173" s="40">
        <f>IF(I173&gt;5,ROUNDDOWN(12.33*(I173-5)^1.15,0),0)</f>
        <v>320</v>
      </c>
      <c r="K173" s="11">
        <f>IF(B173&gt;0,E173+0.24,"")</f>
        <v>8.52</v>
      </c>
      <c r="L173" s="42">
        <f>IF(B173&gt;0,F173+H173+J173,"")</f>
        <v>1203</v>
      </c>
    </row>
    <row r="174" spans="1:12" ht="15" customHeight="1" x14ac:dyDescent="0.25">
      <c r="A174" s="33">
        <v>2</v>
      </c>
      <c r="B174" s="48" t="s">
        <v>145</v>
      </c>
      <c r="C174" s="51" t="s">
        <v>62</v>
      </c>
      <c r="D174" s="44" t="s">
        <v>22</v>
      </c>
      <c r="E174" s="37">
        <v>8.69</v>
      </c>
      <c r="F174" s="38">
        <f>IF(AND(E174&gt;6,E174&lt;12.5),ROUNDDOWN(58.015*(12.5-E174)^1.62,0),0)</f>
        <v>506</v>
      </c>
      <c r="G174" s="39">
        <v>292</v>
      </c>
      <c r="H174" s="40">
        <f>IF(AND(G174&gt;180,G174&lt;600),ROUNDDOWN(0.34354*(G174-180)^1.4,0),"0")</f>
        <v>254</v>
      </c>
      <c r="I174" s="41">
        <v>16</v>
      </c>
      <c r="J174" s="40">
        <f>IF(I174&gt;5,ROUNDDOWN(12.33*(I174-5)^1.15,0),0)</f>
        <v>194</v>
      </c>
      <c r="K174" s="11">
        <f>IF(B174&gt;0,E174+0.24,"")</f>
        <v>8.93</v>
      </c>
      <c r="L174" s="42">
        <f>IF(B174&gt;0,F174+H174+J174,"")</f>
        <v>954</v>
      </c>
    </row>
    <row r="175" spans="1:12" ht="15" customHeight="1" x14ac:dyDescent="0.25">
      <c r="A175" s="33">
        <v>3</v>
      </c>
      <c r="B175" s="34" t="s">
        <v>146</v>
      </c>
      <c r="C175" s="35" t="s">
        <v>96</v>
      </c>
      <c r="D175" s="44" t="s">
        <v>22</v>
      </c>
      <c r="E175" s="37">
        <v>9.43</v>
      </c>
      <c r="F175" s="38">
        <f>IF(AND(E175&gt;6,E175&lt;12.5),ROUNDDOWN(58.015*(12.5-E175)^1.62,0),0)</f>
        <v>357</v>
      </c>
      <c r="G175" s="39">
        <v>286</v>
      </c>
      <c r="H175" s="40">
        <f>IF(AND(G175&gt;180,G175&lt;600),ROUNDDOWN(0.34354*(G175-180)^1.4,0),"0")</f>
        <v>235</v>
      </c>
      <c r="I175" s="41">
        <v>21</v>
      </c>
      <c r="J175" s="40">
        <f>IF(I175&gt;5,ROUNDDOWN(12.33*(I175-5)^1.15,0),0)</f>
        <v>299</v>
      </c>
      <c r="K175" s="11">
        <f>IF(B175&gt;0,E175+0.24,"")</f>
        <v>9.67</v>
      </c>
      <c r="L175" s="42">
        <f>IF(B175&gt;0,F175+H175+J175,"")</f>
        <v>891</v>
      </c>
    </row>
    <row r="176" spans="1:12" ht="15" customHeight="1" x14ac:dyDescent="0.25">
      <c r="A176" s="33">
        <v>4</v>
      </c>
      <c r="B176" s="34" t="s">
        <v>147</v>
      </c>
      <c r="C176" s="35" t="s">
        <v>96</v>
      </c>
      <c r="D176" s="36" t="s">
        <v>20</v>
      </c>
      <c r="E176" s="37">
        <v>8.75</v>
      </c>
      <c r="F176" s="38">
        <f>IF(AND(E176&gt;6,E176&lt;12.5),ROUNDDOWN(58.015*(12.5-E176)^1.62,0),0)</f>
        <v>493</v>
      </c>
      <c r="G176" s="39">
        <v>288</v>
      </c>
      <c r="H176" s="40">
        <f>IF(AND(G176&gt;180,G176&lt;600),ROUNDDOWN(0.34354*(G176-180)^1.4,0),"0")</f>
        <v>241</v>
      </c>
      <c r="I176" s="41">
        <v>13</v>
      </c>
      <c r="J176" s="40">
        <f>IF(I176&gt;5,ROUNDDOWN(12.33*(I176-5)^1.15,0),0)</f>
        <v>134</v>
      </c>
      <c r="K176" s="11">
        <f>IF(B176&gt;0,E176+0.24,"")</f>
        <v>8.99</v>
      </c>
      <c r="L176" s="42">
        <f>IF(B176&gt;0,F176+H176+J176,"")</f>
        <v>868</v>
      </c>
    </row>
    <row r="177" spans="1:12" ht="15" customHeight="1" x14ac:dyDescent="0.25">
      <c r="A177" s="33">
        <v>5</v>
      </c>
      <c r="B177" s="34" t="s">
        <v>148</v>
      </c>
      <c r="C177" s="51" t="s">
        <v>62</v>
      </c>
      <c r="D177" s="36" t="s">
        <v>20</v>
      </c>
      <c r="E177" s="37">
        <v>9.02</v>
      </c>
      <c r="F177" s="38">
        <f>IF(AND(E177&gt;6,E177&lt;12.5),ROUNDDOWN(58.015*(12.5-E177)^1.62,0),0)</f>
        <v>437</v>
      </c>
      <c r="G177" s="45">
        <v>279</v>
      </c>
      <c r="H177" s="40">
        <f>IF(AND(G177&gt;180,G177&lt;600),ROUNDDOWN(0.34354*(G177-180)^1.4,0),"0")</f>
        <v>213</v>
      </c>
      <c r="I177" s="41">
        <v>17</v>
      </c>
      <c r="J177" s="40">
        <f>IF(I177&gt;5,ROUNDDOWN(12.33*(I177-5)^1.15,0),0)</f>
        <v>214</v>
      </c>
      <c r="K177" s="11">
        <f>IF(B177&gt;0,E177+0.24,"")</f>
        <v>9.26</v>
      </c>
      <c r="L177" s="42">
        <f>IF(B177&gt;0,F177+H177+J177,"")</f>
        <v>864</v>
      </c>
    </row>
    <row r="178" spans="1:12" ht="15" customHeight="1" x14ac:dyDescent="0.25">
      <c r="A178" s="33">
        <v>6</v>
      </c>
      <c r="B178" s="48" t="s">
        <v>149</v>
      </c>
      <c r="C178" s="47" t="s">
        <v>62</v>
      </c>
      <c r="D178" s="44" t="s">
        <v>22</v>
      </c>
      <c r="E178" s="37">
        <v>9.06</v>
      </c>
      <c r="F178" s="38">
        <f>IF(AND(E178&gt;6,E178&lt;12.5),ROUNDDOWN(58.015*(12.5-E178)^1.62,0),0)</f>
        <v>429</v>
      </c>
      <c r="G178" s="39">
        <v>265</v>
      </c>
      <c r="H178" s="40">
        <f>IF(AND(G178&gt;180,G178&lt;600),ROUNDDOWN(0.34354*(G178-180)^1.4,0),"0")</f>
        <v>172</v>
      </c>
      <c r="I178" s="41">
        <v>13</v>
      </c>
      <c r="J178" s="40">
        <f>IF(I178&gt;5,ROUNDDOWN(12.33*(I178-5)^1.15,0),0)</f>
        <v>134</v>
      </c>
      <c r="K178" s="11">
        <f>IF(B178&gt;0,E178+0.24,"")</f>
        <v>9.3000000000000007</v>
      </c>
      <c r="L178" s="42">
        <f>IF(B178&gt;0,F178+H178+J178,"")</f>
        <v>735</v>
      </c>
    </row>
    <row r="179" spans="1:12" ht="15" customHeight="1" x14ac:dyDescent="0.25">
      <c r="A179" s="33">
        <v>7</v>
      </c>
      <c r="B179" s="34" t="s">
        <v>150</v>
      </c>
      <c r="C179" s="35" t="s">
        <v>96</v>
      </c>
      <c r="D179" s="36" t="s">
        <v>18</v>
      </c>
      <c r="E179" s="37">
        <v>9.4499999999999993</v>
      </c>
      <c r="F179" s="38">
        <f>IF(AND(E179&gt;6,E179&lt;12.5),ROUNDDOWN(58.015*(12.5-E179)^1.62,0),0)</f>
        <v>353</v>
      </c>
      <c r="G179" s="39">
        <v>270</v>
      </c>
      <c r="H179" s="40">
        <f>IF(AND(G179&gt;180,G179&lt;600),ROUNDDOWN(0.34354*(G179-180)^1.4,0),"0")</f>
        <v>187</v>
      </c>
      <c r="I179" s="41">
        <v>16</v>
      </c>
      <c r="J179" s="40">
        <f>IF(I179&gt;5,ROUNDDOWN(12.33*(I179-5)^1.15,0),0)</f>
        <v>194</v>
      </c>
      <c r="K179" s="11">
        <f>IF(B179&gt;0,E179+0.24,"")</f>
        <v>9.69</v>
      </c>
      <c r="L179" s="42">
        <f>IF(B179&gt;0,F179+H179+J179,"")</f>
        <v>734</v>
      </c>
    </row>
    <row r="180" spans="1:12" ht="15" customHeight="1" x14ac:dyDescent="0.25">
      <c r="A180" s="33">
        <v>8</v>
      </c>
      <c r="B180" s="48" t="s">
        <v>151</v>
      </c>
      <c r="C180" s="43" t="s">
        <v>62</v>
      </c>
      <c r="D180" s="44" t="s">
        <v>22</v>
      </c>
      <c r="E180" s="37">
        <v>9.44</v>
      </c>
      <c r="F180" s="38">
        <f>IF(AND(E180&gt;6,E180&lt;12.5),ROUNDDOWN(58.015*(12.5-E180)^1.62,0),0)</f>
        <v>355</v>
      </c>
      <c r="G180" s="45">
        <v>275</v>
      </c>
      <c r="H180" s="40">
        <f>IF(AND(G180&gt;180,G180&lt;600),ROUNDDOWN(0.34354*(G180-180)^1.4,0),"0")</f>
        <v>201</v>
      </c>
      <c r="I180" s="41">
        <v>14</v>
      </c>
      <c r="J180" s="40">
        <f>IF(I180&gt;5,ROUNDDOWN(12.33*(I180-5)^1.15,0),0)</f>
        <v>154</v>
      </c>
      <c r="K180" s="11">
        <f>IF(B180&gt;0,E180+0.24,"")</f>
        <v>9.68</v>
      </c>
      <c r="L180" s="42">
        <f>IF(B180&gt;0,F180+H180+J180,"")</f>
        <v>710</v>
      </c>
    </row>
    <row r="181" spans="1:12" ht="15" customHeight="1" x14ac:dyDescent="0.25">
      <c r="A181" s="33">
        <v>9</v>
      </c>
      <c r="B181" s="34" t="s">
        <v>152</v>
      </c>
      <c r="C181" s="35" t="s">
        <v>62</v>
      </c>
      <c r="D181" s="36" t="s">
        <v>20</v>
      </c>
      <c r="E181" s="37">
        <v>9.4</v>
      </c>
      <c r="F181" s="38">
        <f>IF(AND(E181&gt;6,E181&lt;12.5),ROUNDDOWN(58.015*(12.5-E181)^1.62,0),0)</f>
        <v>362</v>
      </c>
      <c r="G181" s="39">
        <v>270</v>
      </c>
      <c r="H181" s="40">
        <f>IF(AND(G181&gt;180,G181&lt;600),ROUNDDOWN(0.34354*(G181-180)^1.4,0),"0")</f>
        <v>187</v>
      </c>
      <c r="I181" s="41">
        <v>12</v>
      </c>
      <c r="J181" s="40">
        <f>IF(I181&gt;5,ROUNDDOWN(12.33*(I181-5)^1.15,0),0)</f>
        <v>115</v>
      </c>
      <c r="K181" s="11">
        <f>IF(B181&gt;0,E181+0.24,"")</f>
        <v>9.64</v>
      </c>
      <c r="L181" s="42">
        <f>IF(B181&gt;0,F181+H181+J181,"")</f>
        <v>664</v>
      </c>
    </row>
    <row r="182" spans="1:12" ht="15" customHeight="1" x14ac:dyDescent="0.25">
      <c r="A182" s="33">
        <v>10</v>
      </c>
      <c r="B182" s="34" t="s">
        <v>153</v>
      </c>
      <c r="C182" s="35" t="s">
        <v>62</v>
      </c>
      <c r="D182" s="44" t="s">
        <v>22</v>
      </c>
      <c r="E182" s="37">
        <v>10.64</v>
      </c>
      <c r="F182" s="38">
        <f>IF(AND(E182&gt;6,E182&lt;12.5),ROUNDDOWN(58.015*(12.5-E182)^1.62,0),0)</f>
        <v>158</v>
      </c>
      <c r="G182" s="39">
        <v>253</v>
      </c>
      <c r="H182" s="40">
        <f>IF(AND(G182&gt;180,G182&lt;600),ROUNDDOWN(0.34354*(G182-180)^1.4,0),"0")</f>
        <v>139</v>
      </c>
      <c r="I182" s="41">
        <v>11</v>
      </c>
      <c r="J182" s="40">
        <f>IF(I182&gt;5,ROUNDDOWN(12.33*(I182-5)^1.15,0),0)</f>
        <v>96</v>
      </c>
      <c r="K182" s="11">
        <f>IF(B182&gt;0,E182+0.24,"")</f>
        <v>10.88</v>
      </c>
      <c r="L182" s="42">
        <f>IF(B182&gt;0,F182+H182+J182,"")</f>
        <v>393</v>
      </c>
    </row>
    <row r="183" spans="1:12" ht="15" customHeight="1" x14ac:dyDescent="0.25">
      <c r="A183" s="33">
        <v>11</v>
      </c>
      <c r="B183" s="34" t="s">
        <v>154</v>
      </c>
      <c r="C183" s="35" t="s">
        <v>62</v>
      </c>
      <c r="D183" s="36" t="s">
        <v>28</v>
      </c>
      <c r="E183" s="37">
        <v>10.4</v>
      </c>
      <c r="F183" s="38">
        <f>IF(AND(E183&gt;6,E183&lt;12.5),ROUNDDOWN(58.015*(12.5-E183)^1.62,0),0)</f>
        <v>192</v>
      </c>
      <c r="G183" s="39">
        <v>210</v>
      </c>
      <c r="H183" s="40">
        <f>IF(AND(G183&gt;180,G183&lt;600),ROUNDDOWN(0.34354*(G183-180)^1.4,0),"0")</f>
        <v>40</v>
      </c>
      <c r="I183" s="41">
        <v>14</v>
      </c>
      <c r="J183" s="40">
        <f>IF(I183&gt;5,ROUNDDOWN(12.33*(I183-5)^1.15,0),0)</f>
        <v>154</v>
      </c>
      <c r="K183" s="11">
        <f>IF(B183&gt;0,E183+0.24,"")</f>
        <v>10.64</v>
      </c>
      <c r="L183" s="42">
        <f>IF(B183&gt;0,F183+H183+J183,"")</f>
        <v>386</v>
      </c>
    </row>
    <row r="184" spans="1:12" ht="15" customHeight="1" x14ac:dyDescent="0.25">
      <c r="A184" s="33">
        <v>12</v>
      </c>
      <c r="B184" s="48" t="s">
        <v>155</v>
      </c>
      <c r="C184" s="73" t="s">
        <v>62</v>
      </c>
      <c r="D184" s="44" t="s">
        <v>22</v>
      </c>
      <c r="E184" s="37">
        <v>10.73</v>
      </c>
      <c r="F184" s="38">
        <f>IF(AND(E184&gt;6,E184&lt;12.5),ROUNDDOWN(58.015*(12.5-E184)^1.62,0),0)</f>
        <v>146</v>
      </c>
      <c r="G184" s="45">
        <v>224</v>
      </c>
      <c r="H184" s="40">
        <f>IF(AND(G184&gt;180,G184&lt;600),ROUNDDOWN(0.34354*(G184-180)^1.4,0),"0")</f>
        <v>68</v>
      </c>
      <c r="I184" s="41">
        <v>9</v>
      </c>
      <c r="J184" s="40">
        <f>IF(I184&gt;5,ROUNDDOWN(12.33*(I184-5)^1.15,0),0)</f>
        <v>60</v>
      </c>
      <c r="K184" s="11">
        <f>IF(B184&gt;0,E184+0.24,"")</f>
        <v>10.97</v>
      </c>
      <c r="L184" s="42">
        <f>IF(B184&gt;0,F184+H184+J184,"")</f>
        <v>274</v>
      </c>
    </row>
    <row r="185" spans="1:12" ht="15" customHeight="1" x14ac:dyDescent="0.25">
      <c r="A185" s="33">
        <v>13</v>
      </c>
      <c r="B185" s="48" t="s">
        <v>156</v>
      </c>
      <c r="C185" s="73" t="s">
        <v>62</v>
      </c>
      <c r="D185" s="44" t="s">
        <v>22</v>
      </c>
      <c r="E185" s="37">
        <v>10.94</v>
      </c>
      <c r="F185" s="38">
        <f>IF(AND(E185&gt;6,E185&lt;12.5),ROUNDDOWN(58.015*(12.5-E185)^1.62,0),0)</f>
        <v>119</v>
      </c>
      <c r="G185" s="39">
        <v>174</v>
      </c>
      <c r="H185" s="40" t="str">
        <f>IF(AND(G185&gt;180,G185&lt;600),ROUNDDOWN(0.34354*(G185-180)^1.4,0),"0")</f>
        <v>0</v>
      </c>
      <c r="I185" s="41">
        <v>14</v>
      </c>
      <c r="J185" s="40">
        <f>IF(I185&gt;5,ROUNDDOWN(12.33*(I185-5)^1.15,0),0)</f>
        <v>154</v>
      </c>
      <c r="K185" s="11">
        <f>IF(B185&gt;0,E185+0.24,"")</f>
        <v>11.18</v>
      </c>
      <c r="L185" s="42">
        <f>IF(B185&gt;0,F185+H185+J185,"")</f>
        <v>273</v>
      </c>
    </row>
    <row r="205" spans="1:12" ht="23.4" thickBot="1" x14ac:dyDescent="0.45">
      <c r="A205" s="1"/>
      <c r="B205" s="2" t="s">
        <v>0</v>
      </c>
      <c r="C205" s="3"/>
      <c r="D205" s="4"/>
      <c r="E205" s="5" t="s">
        <v>1</v>
      </c>
      <c r="F205" s="6" t="s">
        <v>157</v>
      </c>
      <c r="G205" s="7" t="s">
        <v>3</v>
      </c>
      <c r="H205" s="8"/>
      <c r="I205" s="8"/>
      <c r="J205" s="9"/>
      <c r="K205" s="10"/>
      <c r="L205" s="11"/>
    </row>
    <row r="206" spans="1:12" x14ac:dyDescent="0.25">
      <c r="A206" s="1"/>
      <c r="B206" s="13" t="s">
        <v>4</v>
      </c>
      <c r="C206" s="14"/>
      <c r="D206" s="15"/>
      <c r="E206" s="16"/>
      <c r="F206" s="16"/>
      <c r="G206" s="17"/>
      <c r="H206" s="18"/>
      <c r="I206" s="19"/>
      <c r="J206" s="20"/>
      <c r="K206" s="11"/>
      <c r="L206" s="22" t="s">
        <v>6</v>
      </c>
    </row>
    <row r="207" spans="1:12" x14ac:dyDescent="0.25">
      <c r="A207" s="1"/>
      <c r="B207" s="23" t="s">
        <v>7</v>
      </c>
      <c r="C207" s="24" t="s">
        <v>8</v>
      </c>
      <c r="D207" s="25" t="s">
        <v>9</v>
      </c>
      <c r="E207" s="26" t="s">
        <v>10</v>
      </c>
      <c r="F207" s="27" t="s">
        <v>11</v>
      </c>
      <c r="G207" s="28" t="s">
        <v>12</v>
      </c>
      <c r="H207" s="29" t="s">
        <v>11</v>
      </c>
      <c r="I207" s="30" t="s">
        <v>13</v>
      </c>
      <c r="J207" s="31" t="s">
        <v>11</v>
      </c>
      <c r="K207" s="11"/>
      <c r="L207" s="32" t="s">
        <v>11</v>
      </c>
    </row>
    <row r="208" spans="1:12" ht="15" customHeight="1" x14ac:dyDescent="0.25">
      <c r="A208" s="33">
        <v>1</v>
      </c>
      <c r="B208" s="34" t="s">
        <v>158</v>
      </c>
      <c r="C208" s="35" t="s">
        <v>159</v>
      </c>
      <c r="D208" s="36" t="s">
        <v>20</v>
      </c>
      <c r="E208" s="37">
        <v>7.82</v>
      </c>
      <c r="F208" s="38">
        <v>706</v>
      </c>
      <c r="G208" s="39">
        <v>400</v>
      </c>
      <c r="H208" s="40">
        <v>653</v>
      </c>
      <c r="I208" s="41">
        <v>34</v>
      </c>
      <c r="J208" s="40">
        <v>500</v>
      </c>
      <c r="K208" s="11">
        <v>8.06</v>
      </c>
      <c r="L208" s="42">
        <v>1859</v>
      </c>
    </row>
    <row r="209" spans="1:12" ht="15" customHeight="1" x14ac:dyDescent="0.25">
      <c r="A209" s="33">
        <v>2</v>
      </c>
      <c r="B209" s="68" t="s">
        <v>160</v>
      </c>
      <c r="C209" s="69" t="s">
        <v>96</v>
      </c>
      <c r="D209" s="44" t="s">
        <v>22</v>
      </c>
      <c r="E209" s="37">
        <v>8.1999999999999993</v>
      </c>
      <c r="F209" s="38">
        <v>616</v>
      </c>
      <c r="G209" s="45">
        <v>380</v>
      </c>
      <c r="H209" s="40">
        <v>572</v>
      </c>
      <c r="I209" s="41">
        <v>26</v>
      </c>
      <c r="J209" s="40">
        <v>351</v>
      </c>
      <c r="K209" s="11">
        <v>8.44</v>
      </c>
      <c r="L209" s="42">
        <v>1539</v>
      </c>
    </row>
    <row r="210" spans="1:12" ht="15" customHeight="1" x14ac:dyDescent="0.25">
      <c r="A210" s="33">
        <v>3</v>
      </c>
      <c r="B210" s="34" t="s">
        <v>161</v>
      </c>
      <c r="C210" s="35" t="s">
        <v>96</v>
      </c>
      <c r="D210" s="36" t="s">
        <v>28</v>
      </c>
      <c r="E210" s="37">
        <v>8.07</v>
      </c>
      <c r="F210" s="38">
        <v>646</v>
      </c>
      <c r="G210" s="45">
        <v>375</v>
      </c>
      <c r="H210" s="40">
        <v>552</v>
      </c>
      <c r="I210" s="41">
        <v>25</v>
      </c>
      <c r="J210" s="40">
        <v>332</v>
      </c>
      <c r="K210" s="11">
        <v>8.31</v>
      </c>
      <c r="L210" s="42">
        <v>1530</v>
      </c>
    </row>
    <row r="211" spans="1:12" ht="15" customHeight="1" x14ac:dyDescent="0.25">
      <c r="A211" s="33">
        <v>4</v>
      </c>
      <c r="B211" s="48" t="s">
        <v>162</v>
      </c>
      <c r="C211" s="51" t="s">
        <v>159</v>
      </c>
      <c r="D211" s="44" t="s">
        <v>22</v>
      </c>
      <c r="E211" s="37">
        <v>8.93</v>
      </c>
      <c r="F211" s="38">
        <v>455</v>
      </c>
      <c r="G211" s="39">
        <v>390</v>
      </c>
      <c r="H211" s="40">
        <v>612</v>
      </c>
      <c r="I211" s="41">
        <v>27</v>
      </c>
      <c r="J211" s="40">
        <v>369</v>
      </c>
      <c r="K211" s="11">
        <v>9.17</v>
      </c>
      <c r="L211" s="42">
        <v>1436</v>
      </c>
    </row>
    <row r="212" spans="1:12" ht="15" customHeight="1" x14ac:dyDescent="0.25">
      <c r="A212" s="33">
        <v>5</v>
      </c>
      <c r="B212" s="34" t="s">
        <v>163</v>
      </c>
      <c r="C212" s="35" t="s">
        <v>96</v>
      </c>
      <c r="D212" s="36" t="s">
        <v>28</v>
      </c>
      <c r="E212" s="37">
        <v>8.02</v>
      </c>
      <c r="F212" s="38">
        <v>658</v>
      </c>
      <c r="G212" s="39">
        <v>330</v>
      </c>
      <c r="H212" s="40">
        <v>382</v>
      </c>
      <c r="I212" s="41">
        <v>27</v>
      </c>
      <c r="J212" s="40">
        <v>369</v>
      </c>
      <c r="K212" s="11">
        <v>8.26</v>
      </c>
      <c r="L212" s="42">
        <v>1409</v>
      </c>
    </row>
    <row r="213" spans="1:12" ht="15" customHeight="1" x14ac:dyDescent="0.25">
      <c r="A213" s="33">
        <v>6</v>
      </c>
      <c r="B213" s="48" t="s">
        <v>164</v>
      </c>
      <c r="C213" s="73" t="s">
        <v>159</v>
      </c>
      <c r="D213" s="44" t="s">
        <v>22</v>
      </c>
      <c r="E213" s="37">
        <v>8.14</v>
      </c>
      <c r="F213" s="38">
        <v>630</v>
      </c>
      <c r="G213" s="39">
        <v>340</v>
      </c>
      <c r="H213" s="40">
        <v>418</v>
      </c>
      <c r="I213" s="41">
        <v>19</v>
      </c>
      <c r="J213" s="40">
        <v>224</v>
      </c>
      <c r="K213" s="11">
        <v>8.3800000000000008</v>
      </c>
      <c r="L213" s="42">
        <v>1272</v>
      </c>
    </row>
    <row r="214" spans="1:12" ht="15" customHeight="1" x14ac:dyDescent="0.25">
      <c r="A214" s="33">
        <v>7</v>
      </c>
      <c r="B214" s="68" t="s">
        <v>165</v>
      </c>
      <c r="C214" s="69" t="s">
        <v>159</v>
      </c>
      <c r="D214" s="44" t="s">
        <v>22</v>
      </c>
      <c r="E214" s="37">
        <v>8.8800000000000008</v>
      </c>
      <c r="F214" s="38">
        <v>466</v>
      </c>
      <c r="G214" s="49">
        <v>340</v>
      </c>
      <c r="H214" s="40">
        <v>418</v>
      </c>
      <c r="I214" s="41">
        <v>27</v>
      </c>
      <c r="J214" s="40">
        <v>369</v>
      </c>
      <c r="K214" s="11">
        <v>9.120000000000001</v>
      </c>
      <c r="L214" s="42">
        <v>1253</v>
      </c>
    </row>
    <row r="215" spans="1:12" ht="15" customHeight="1" x14ac:dyDescent="0.25">
      <c r="A215" s="33">
        <v>8</v>
      </c>
      <c r="B215" s="68" t="s">
        <v>166</v>
      </c>
      <c r="C215" s="69" t="s">
        <v>159</v>
      </c>
      <c r="D215" s="44" t="s">
        <v>22</v>
      </c>
      <c r="E215" s="37">
        <v>8.75</v>
      </c>
      <c r="F215" s="38">
        <v>493</v>
      </c>
      <c r="G215" s="45">
        <v>310</v>
      </c>
      <c r="H215" s="40">
        <v>312</v>
      </c>
      <c r="I215" s="41">
        <v>30</v>
      </c>
      <c r="J215" s="40">
        <v>425</v>
      </c>
      <c r="K215" s="11">
        <v>8.99</v>
      </c>
      <c r="L215" s="42">
        <v>1230</v>
      </c>
    </row>
    <row r="216" spans="1:12" ht="15" customHeight="1" x14ac:dyDescent="0.25">
      <c r="A216" s="33">
        <v>9</v>
      </c>
      <c r="B216" s="34" t="s">
        <v>167</v>
      </c>
      <c r="C216" s="35" t="s">
        <v>96</v>
      </c>
      <c r="D216" s="36" t="s">
        <v>20</v>
      </c>
      <c r="E216" s="37">
        <v>8.27</v>
      </c>
      <c r="F216" s="38">
        <v>600</v>
      </c>
      <c r="G216" s="45">
        <v>320</v>
      </c>
      <c r="H216" s="40">
        <v>347</v>
      </c>
      <c r="I216" s="41">
        <v>22</v>
      </c>
      <c r="J216" s="40">
        <v>278</v>
      </c>
      <c r="K216" s="11">
        <v>8.51</v>
      </c>
      <c r="L216" s="42">
        <v>1225</v>
      </c>
    </row>
    <row r="217" spans="1:12" ht="15" customHeight="1" x14ac:dyDescent="0.25">
      <c r="A217" s="33">
        <v>10</v>
      </c>
      <c r="B217" s="68" t="s">
        <v>168</v>
      </c>
      <c r="C217" s="69" t="s">
        <v>96</v>
      </c>
      <c r="D217" s="72" t="s">
        <v>22</v>
      </c>
      <c r="E217" s="37">
        <v>8.56</v>
      </c>
      <c r="F217" s="38">
        <v>534</v>
      </c>
      <c r="G217" s="45">
        <v>310</v>
      </c>
      <c r="H217" s="40">
        <v>312</v>
      </c>
      <c r="I217" s="41">
        <v>25</v>
      </c>
      <c r="J217" s="40">
        <v>332</v>
      </c>
      <c r="K217" s="11">
        <v>8.8000000000000007</v>
      </c>
      <c r="L217" s="42">
        <v>1178</v>
      </c>
    </row>
    <row r="218" spans="1:12" ht="15" customHeight="1" x14ac:dyDescent="0.25">
      <c r="A218" s="33">
        <v>11</v>
      </c>
      <c r="B218" s="68" t="s">
        <v>169</v>
      </c>
      <c r="C218" s="69" t="s">
        <v>159</v>
      </c>
      <c r="D218" s="44" t="s">
        <v>22</v>
      </c>
      <c r="E218" s="37">
        <v>9.14</v>
      </c>
      <c r="F218" s="38">
        <v>413</v>
      </c>
      <c r="G218" s="39">
        <v>317</v>
      </c>
      <c r="H218" s="40">
        <v>336</v>
      </c>
      <c r="I218" s="41">
        <v>28</v>
      </c>
      <c r="J218" s="40">
        <v>388</v>
      </c>
      <c r="K218" s="11">
        <v>9.3800000000000008</v>
      </c>
      <c r="L218" s="42">
        <v>1137</v>
      </c>
    </row>
    <row r="219" spans="1:12" ht="15" customHeight="1" x14ac:dyDescent="0.25">
      <c r="A219" s="33">
        <v>12</v>
      </c>
      <c r="B219" s="48" t="s">
        <v>170</v>
      </c>
      <c r="C219" s="73" t="s">
        <v>159</v>
      </c>
      <c r="D219" s="44" t="s">
        <v>22</v>
      </c>
      <c r="E219" s="37">
        <v>9</v>
      </c>
      <c r="F219" s="38">
        <v>441</v>
      </c>
      <c r="G219" s="39">
        <v>295</v>
      </c>
      <c r="H219" s="40">
        <v>263</v>
      </c>
      <c r="I219" s="41">
        <v>26</v>
      </c>
      <c r="J219" s="40">
        <v>351</v>
      </c>
      <c r="K219" s="11">
        <v>9.24</v>
      </c>
      <c r="L219" s="42">
        <v>1055</v>
      </c>
    </row>
    <row r="220" spans="1:12" ht="15" customHeight="1" x14ac:dyDescent="0.25">
      <c r="A220" s="33">
        <v>13</v>
      </c>
      <c r="B220" s="48" t="s">
        <v>171</v>
      </c>
      <c r="C220" s="47" t="s">
        <v>159</v>
      </c>
      <c r="D220" s="44" t="s">
        <v>22</v>
      </c>
      <c r="E220" s="37">
        <v>8.59</v>
      </c>
      <c r="F220" s="38">
        <v>528</v>
      </c>
      <c r="G220" s="45">
        <v>322</v>
      </c>
      <c r="H220" s="40">
        <v>354</v>
      </c>
      <c r="I220" s="41">
        <v>12</v>
      </c>
      <c r="J220" s="40">
        <v>104</v>
      </c>
      <c r="K220" s="11">
        <v>8.83</v>
      </c>
      <c r="L220" s="42">
        <v>986</v>
      </c>
    </row>
    <row r="221" spans="1:12" ht="15" customHeight="1" x14ac:dyDescent="0.25">
      <c r="A221" s="33">
        <v>14</v>
      </c>
      <c r="B221" s="34" t="s">
        <v>172</v>
      </c>
      <c r="C221" s="35" t="s">
        <v>96</v>
      </c>
      <c r="D221" s="36" t="s">
        <v>28</v>
      </c>
      <c r="E221" s="37">
        <v>8.5</v>
      </c>
      <c r="F221" s="38">
        <v>548</v>
      </c>
      <c r="G221" s="45">
        <v>300</v>
      </c>
      <c r="H221" s="40">
        <v>279</v>
      </c>
      <c r="I221" s="41">
        <v>15</v>
      </c>
      <c r="J221" s="40">
        <v>155</v>
      </c>
      <c r="K221" s="11">
        <v>8.74</v>
      </c>
      <c r="L221" s="42">
        <v>982</v>
      </c>
    </row>
    <row r="222" spans="1:12" ht="15" customHeight="1" x14ac:dyDescent="0.25">
      <c r="A222" s="33">
        <v>15</v>
      </c>
      <c r="B222" s="68" t="s">
        <v>173</v>
      </c>
      <c r="C222" s="69" t="s">
        <v>96</v>
      </c>
      <c r="D222" s="72" t="s">
        <v>22</v>
      </c>
      <c r="E222" s="37">
        <v>9.68</v>
      </c>
      <c r="F222" s="38">
        <v>311</v>
      </c>
      <c r="G222" s="39">
        <v>310</v>
      </c>
      <c r="H222" s="40">
        <v>312</v>
      </c>
      <c r="I222" s="41">
        <v>26</v>
      </c>
      <c r="J222" s="40">
        <v>351</v>
      </c>
      <c r="K222" s="11">
        <v>9.92</v>
      </c>
      <c r="L222" s="42">
        <v>974</v>
      </c>
    </row>
    <row r="223" spans="1:12" ht="15" customHeight="1" x14ac:dyDescent="0.25">
      <c r="A223" s="33">
        <v>16</v>
      </c>
      <c r="B223" s="68" t="s">
        <v>174</v>
      </c>
      <c r="C223" s="69" t="s">
        <v>159</v>
      </c>
      <c r="D223" s="44" t="s">
        <v>22</v>
      </c>
      <c r="E223" s="37">
        <v>9.3699999999999992</v>
      </c>
      <c r="F223" s="38">
        <v>368</v>
      </c>
      <c r="G223" s="45">
        <v>270</v>
      </c>
      <c r="H223" s="40">
        <v>187</v>
      </c>
      <c r="I223" s="41">
        <v>21</v>
      </c>
      <c r="J223" s="40">
        <v>260</v>
      </c>
      <c r="K223" s="11">
        <v>9.61</v>
      </c>
      <c r="L223" s="42">
        <v>815</v>
      </c>
    </row>
    <row r="224" spans="1:12" ht="15" customHeight="1" x14ac:dyDescent="0.25">
      <c r="A224" s="33">
        <v>17</v>
      </c>
      <c r="B224" s="34" t="s">
        <v>175</v>
      </c>
      <c r="C224" s="51" t="s">
        <v>96</v>
      </c>
      <c r="D224" s="44" t="s">
        <v>22</v>
      </c>
      <c r="E224" s="37">
        <v>10.26</v>
      </c>
      <c r="F224" s="38">
        <v>214</v>
      </c>
      <c r="G224" s="45">
        <v>340</v>
      </c>
      <c r="H224" s="40">
        <v>418</v>
      </c>
      <c r="I224" s="41">
        <v>15</v>
      </c>
      <c r="J224" s="40">
        <v>155</v>
      </c>
      <c r="K224" s="11">
        <v>10.5</v>
      </c>
      <c r="L224" s="42">
        <v>787</v>
      </c>
    </row>
    <row r="225" spans="1:12" ht="15" customHeight="1" x14ac:dyDescent="0.25">
      <c r="A225" s="33">
        <v>18</v>
      </c>
      <c r="B225" s="48" t="s">
        <v>176</v>
      </c>
      <c r="C225" s="43" t="s">
        <v>177</v>
      </c>
      <c r="D225" s="44" t="s">
        <v>22</v>
      </c>
      <c r="E225" s="37">
        <v>9</v>
      </c>
      <c r="F225" s="38">
        <v>441</v>
      </c>
      <c r="G225" s="39">
        <v>290</v>
      </c>
      <c r="H225" s="40">
        <v>247</v>
      </c>
      <c r="I225" s="41">
        <v>8</v>
      </c>
      <c r="J225" s="40">
        <v>41</v>
      </c>
      <c r="K225" s="11">
        <v>9.24</v>
      </c>
      <c r="L225" s="42">
        <v>729</v>
      </c>
    </row>
    <row r="226" spans="1:12" ht="15" customHeight="1" x14ac:dyDescent="0.25">
      <c r="A226" s="33">
        <v>19</v>
      </c>
      <c r="B226" s="48" t="s">
        <v>178</v>
      </c>
      <c r="C226" s="73" t="s">
        <v>159</v>
      </c>
      <c r="D226" s="44" t="s">
        <v>22</v>
      </c>
      <c r="E226" s="37">
        <v>9.6</v>
      </c>
      <c r="F226" s="38">
        <v>325</v>
      </c>
      <c r="G226" s="39">
        <v>260</v>
      </c>
      <c r="H226" s="40">
        <v>158</v>
      </c>
      <c r="I226" s="41">
        <v>19</v>
      </c>
      <c r="J226" s="40">
        <v>224</v>
      </c>
      <c r="K226" s="11">
        <v>9.84</v>
      </c>
      <c r="L226" s="42">
        <v>707</v>
      </c>
    </row>
    <row r="227" spans="1:12" ht="15" customHeight="1" x14ac:dyDescent="0.25">
      <c r="A227" s="33">
        <v>20</v>
      </c>
      <c r="B227" s="74" t="s">
        <v>179</v>
      </c>
      <c r="C227" s="43" t="s">
        <v>159</v>
      </c>
      <c r="D227" s="44" t="s">
        <v>22</v>
      </c>
      <c r="E227" s="37">
        <v>10.29</v>
      </c>
      <c r="F227" s="38">
        <v>209</v>
      </c>
      <c r="G227" s="45">
        <v>275</v>
      </c>
      <c r="H227" s="40">
        <v>201</v>
      </c>
      <c r="I227" s="41">
        <v>19</v>
      </c>
      <c r="J227" s="40">
        <v>224</v>
      </c>
      <c r="K227" s="11">
        <v>10.53</v>
      </c>
      <c r="L227" s="42">
        <v>634</v>
      </c>
    </row>
    <row r="228" spans="1:12" ht="15" customHeight="1" x14ac:dyDescent="0.25">
      <c r="A228" s="33">
        <v>21</v>
      </c>
      <c r="B228" s="70" t="s">
        <v>180</v>
      </c>
      <c r="C228" s="69" t="s">
        <v>96</v>
      </c>
      <c r="D228" s="44" t="s">
        <v>22</v>
      </c>
      <c r="E228" s="37">
        <v>9.66</v>
      </c>
      <c r="F228" s="38">
        <v>314</v>
      </c>
      <c r="G228" s="45">
        <v>255</v>
      </c>
      <c r="H228" s="40">
        <v>144</v>
      </c>
      <c r="I228" s="41">
        <v>16</v>
      </c>
      <c r="J228" s="40">
        <v>172</v>
      </c>
      <c r="K228" s="11">
        <v>9.9</v>
      </c>
      <c r="L228" s="42">
        <v>630</v>
      </c>
    </row>
    <row r="229" spans="1:12" ht="15" customHeight="1" x14ac:dyDescent="0.25">
      <c r="A229" s="33">
        <v>21</v>
      </c>
      <c r="B229" s="48" t="s">
        <v>181</v>
      </c>
      <c r="C229" s="47" t="s">
        <v>159</v>
      </c>
      <c r="D229" s="44" t="s">
        <v>22</v>
      </c>
      <c r="E229" s="37">
        <v>10.01</v>
      </c>
      <c r="F229" s="38">
        <v>254</v>
      </c>
      <c r="G229" s="45">
        <v>270</v>
      </c>
      <c r="H229" s="40">
        <v>187</v>
      </c>
      <c r="I229" s="41">
        <v>17</v>
      </c>
      <c r="J229" s="40">
        <v>189</v>
      </c>
      <c r="K229" s="11">
        <v>10.25</v>
      </c>
      <c r="L229" s="42">
        <v>630</v>
      </c>
    </row>
    <row r="230" spans="1:12" ht="15" customHeight="1" x14ac:dyDescent="0.25">
      <c r="A230" s="33">
        <v>23</v>
      </c>
      <c r="B230" s="34" t="s">
        <v>182</v>
      </c>
      <c r="C230" s="35" t="s">
        <v>159</v>
      </c>
      <c r="D230" s="36" t="s">
        <v>69</v>
      </c>
      <c r="E230" s="37">
        <v>10.210000000000001</v>
      </c>
      <c r="F230" s="38">
        <v>222</v>
      </c>
      <c r="G230" s="39">
        <v>275</v>
      </c>
      <c r="H230" s="40">
        <v>201</v>
      </c>
      <c r="I230" s="41">
        <v>11</v>
      </c>
      <c r="J230" s="40">
        <v>88</v>
      </c>
      <c r="K230" s="11">
        <v>10.450000000000001</v>
      </c>
      <c r="L230" s="42">
        <v>511</v>
      </c>
    </row>
    <row r="231" spans="1:12" ht="15" customHeight="1" x14ac:dyDescent="0.25">
      <c r="A231" s="33">
        <v>24</v>
      </c>
      <c r="B231" s="48" t="s">
        <v>183</v>
      </c>
      <c r="C231" s="47" t="s">
        <v>159</v>
      </c>
      <c r="D231" s="44" t="s">
        <v>22</v>
      </c>
      <c r="E231" s="37">
        <v>10.01</v>
      </c>
      <c r="F231" s="38">
        <v>254</v>
      </c>
      <c r="G231" s="45">
        <v>230</v>
      </c>
      <c r="H231" s="40">
        <v>82</v>
      </c>
      <c r="I231" s="41">
        <v>15</v>
      </c>
      <c r="J231" s="40">
        <v>155</v>
      </c>
      <c r="K231" s="11">
        <v>10.25</v>
      </c>
      <c r="L231" s="42">
        <v>491</v>
      </c>
    </row>
    <row r="232" spans="1:12" ht="15" customHeight="1" x14ac:dyDescent="0.25">
      <c r="A232" s="33">
        <v>25</v>
      </c>
      <c r="B232" s="48" t="s">
        <v>184</v>
      </c>
      <c r="C232" s="47" t="s">
        <v>159</v>
      </c>
      <c r="D232" s="44" t="s">
        <v>22</v>
      </c>
      <c r="E232" s="37">
        <v>10.71</v>
      </c>
      <c r="F232" s="38">
        <v>148</v>
      </c>
      <c r="G232" s="45">
        <v>245</v>
      </c>
      <c r="H232" s="40">
        <v>118</v>
      </c>
      <c r="I232" s="41">
        <v>16</v>
      </c>
      <c r="J232" s="40">
        <v>172</v>
      </c>
      <c r="K232" s="11">
        <v>10.950000000000001</v>
      </c>
      <c r="L232" s="42">
        <v>438</v>
      </c>
    </row>
    <row r="233" spans="1:12" ht="15" customHeight="1" x14ac:dyDescent="0.25">
      <c r="A233" s="33">
        <v>26</v>
      </c>
      <c r="B233" s="48" t="s">
        <v>185</v>
      </c>
      <c r="C233" s="43" t="s">
        <v>159</v>
      </c>
      <c r="D233" s="44" t="s">
        <v>22</v>
      </c>
      <c r="E233" s="37">
        <v>10.84</v>
      </c>
      <c r="F233" s="38">
        <v>131</v>
      </c>
      <c r="G233" s="45">
        <v>250</v>
      </c>
      <c r="H233" s="40">
        <v>131</v>
      </c>
      <c r="I233" s="41">
        <v>13</v>
      </c>
      <c r="J233" s="40">
        <v>121</v>
      </c>
      <c r="K233" s="11">
        <v>11.08</v>
      </c>
      <c r="L233" s="42">
        <v>383</v>
      </c>
    </row>
    <row r="234" spans="1:12" ht="15" customHeight="1" x14ac:dyDescent="0.25">
      <c r="A234" s="33">
        <v>27</v>
      </c>
      <c r="B234" s="68" t="s">
        <v>186</v>
      </c>
      <c r="C234" s="69" t="s">
        <v>187</v>
      </c>
      <c r="D234" s="44" t="s">
        <v>22</v>
      </c>
      <c r="E234" s="37">
        <v>10.9</v>
      </c>
      <c r="F234" s="38">
        <v>124</v>
      </c>
      <c r="G234" s="49">
        <v>266</v>
      </c>
      <c r="H234" s="40">
        <v>175</v>
      </c>
      <c r="I234" s="41">
        <v>8</v>
      </c>
      <c r="J234" s="40">
        <v>41</v>
      </c>
      <c r="K234" s="11">
        <v>11.14</v>
      </c>
      <c r="L234" s="42">
        <v>340</v>
      </c>
    </row>
    <row r="235" spans="1:12" ht="15" customHeight="1" x14ac:dyDescent="0.25">
      <c r="A235" s="33">
        <v>28</v>
      </c>
      <c r="B235" s="48" t="s">
        <v>188</v>
      </c>
      <c r="C235" s="43" t="s">
        <v>159</v>
      </c>
      <c r="D235" s="72" t="s">
        <v>22</v>
      </c>
      <c r="E235" s="37">
        <v>10.71</v>
      </c>
      <c r="F235" s="38">
        <v>148</v>
      </c>
      <c r="G235" s="39">
        <v>195</v>
      </c>
      <c r="H235" s="40">
        <v>15</v>
      </c>
      <c r="I235" s="41">
        <v>10</v>
      </c>
      <c r="J235" s="40">
        <v>72</v>
      </c>
      <c r="K235" s="11">
        <v>10.950000000000001</v>
      </c>
      <c r="L235" s="42">
        <v>235</v>
      </c>
    </row>
    <row r="236" spans="1:12" ht="15" customHeight="1" x14ac:dyDescent="0.25">
      <c r="A236" s="33">
        <v>30</v>
      </c>
      <c r="B236" s="48" t="s">
        <v>189</v>
      </c>
      <c r="C236" s="73" t="s">
        <v>159</v>
      </c>
      <c r="D236" s="44" t="s">
        <v>22</v>
      </c>
      <c r="E236" s="37">
        <v>11.69</v>
      </c>
      <c r="F236" s="38">
        <v>41</v>
      </c>
      <c r="G236" s="39">
        <v>210</v>
      </c>
      <c r="H236" s="40">
        <v>40</v>
      </c>
      <c r="I236" s="41">
        <v>14</v>
      </c>
      <c r="J236" s="40">
        <v>138</v>
      </c>
      <c r="K236" s="11">
        <v>11.93</v>
      </c>
      <c r="L236" s="42">
        <v>219</v>
      </c>
    </row>
    <row r="239" spans="1:12" ht="23.4" thickBot="1" x14ac:dyDescent="0.45">
      <c r="A239" s="1" t="s">
        <v>38</v>
      </c>
      <c r="B239" s="2" t="s">
        <v>0</v>
      </c>
      <c r="C239" s="54"/>
      <c r="D239" s="3"/>
      <c r="E239" s="5" t="s">
        <v>39</v>
      </c>
      <c r="F239" s="56" t="s">
        <v>157</v>
      </c>
      <c r="G239" s="57" t="s">
        <v>3</v>
      </c>
      <c r="H239" s="58"/>
      <c r="I239" s="59"/>
      <c r="J239" s="60"/>
      <c r="K239" s="10"/>
      <c r="L239" s="11"/>
    </row>
    <row r="240" spans="1:12" x14ac:dyDescent="0.25">
      <c r="A240" s="1"/>
      <c r="B240" s="61" t="str">
        <f>IF([1]vzor!C316&gt;0,[1]vzor!C316,"Vyplňte místo a datum závodu v listu VZOR")</f>
        <v>Vyplňte místo a datum závodu v listu VZOR</v>
      </c>
      <c r="C240" s="62"/>
      <c r="D240" s="63"/>
      <c r="E240" s="16"/>
      <c r="F240" s="16"/>
      <c r="G240" s="32"/>
      <c r="H240" s="64"/>
      <c r="I240" s="32"/>
      <c r="J240" s="64"/>
      <c r="K240" s="11"/>
      <c r="L240" s="22" t="s">
        <v>6</v>
      </c>
    </row>
    <row r="241" spans="1:12" x14ac:dyDescent="0.25">
      <c r="A241" s="1"/>
      <c r="B241" s="23" t="s">
        <v>7</v>
      </c>
      <c r="C241" s="65" t="s">
        <v>8</v>
      </c>
      <c r="D241" s="25" t="s">
        <v>9</v>
      </c>
      <c r="E241" s="26" t="s">
        <v>10</v>
      </c>
      <c r="F241" s="27" t="s">
        <v>11</v>
      </c>
      <c r="G241" s="66" t="s">
        <v>12</v>
      </c>
      <c r="H241" s="67" t="s">
        <v>11</v>
      </c>
      <c r="I241" s="66" t="s">
        <v>13</v>
      </c>
      <c r="J241" s="67" t="s">
        <v>11</v>
      </c>
      <c r="K241" s="11"/>
      <c r="L241" s="32" t="s">
        <v>11</v>
      </c>
    </row>
    <row r="242" spans="1:12" ht="15" customHeight="1" x14ac:dyDescent="0.25">
      <c r="A242" s="33">
        <v>1</v>
      </c>
      <c r="B242" s="48" t="s">
        <v>190</v>
      </c>
      <c r="C242" s="43" t="s">
        <v>159</v>
      </c>
      <c r="D242" s="44" t="s">
        <v>22</v>
      </c>
      <c r="E242" s="37">
        <v>8.3800000000000008</v>
      </c>
      <c r="F242" s="38">
        <f>IF(AND(E242&gt;6,E242&lt;12.5),ROUNDDOWN(58.015*(12.5-E242)^1.62,0),0)</f>
        <v>575</v>
      </c>
      <c r="G242" s="39">
        <v>310</v>
      </c>
      <c r="H242" s="40">
        <f>IF(AND(G242&gt;180,G242&lt;600),ROUNDDOWN(0.34354*(G242-180)^1.4,0),"0")</f>
        <v>312</v>
      </c>
      <c r="I242" s="41">
        <v>24</v>
      </c>
      <c r="J242" s="40">
        <f>IF(I242&gt;5,ROUNDDOWN(12.33*(I242-5)^1.15,0),0)</f>
        <v>364</v>
      </c>
      <c r="K242" s="11">
        <f>IF(B242&gt;0,E242+0.24,"")</f>
        <v>8.620000000000001</v>
      </c>
      <c r="L242" s="42">
        <f>IF(B242&gt;0,F242+H242+J242,"")</f>
        <v>1251</v>
      </c>
    </row>
    <row r="243" spans="1:12" ht="15" customHeight="1" x14ac:dyDescent="0.25">
      <c r="A243" s="33">
        <v>2</v>
      </c>
      <c r="B243" s="48" t="s">
        <v>191</v>
      </c>
      <c r="C243" s="73" t="s">
        <v>96</v>
      </c>
      <c r="D243" s="44" t="s">
        <v>22</v>
      </c>
      <c r="E243" s="37">
        <v>8</v>
      </c>
      <c r="F243" s="38">
        <f>IF(AND(E243&gt;6,E243&lt;12.5),ROUNDDOWN(58.015*(12.5-E243)^1.62,0),0)</f>
        <v>663</v>
      </c>
      <c r="G243" s="39">
        <v>324</v>
      </c>
      <c r="H243" s="40">
        <f>IF(AND(G243&gt;180,G243&lt;600),ROUNDDOWN(0.34354*(G243-180)^1.4,0),"0")</f>
        <v>361</v>
      </c>
      <c r="I243" s="41">
        <v>17</v>
      </c>
      <c r="J243" s="40">
        <f>IF(I243&gt;5,ROUNDDOWN(12.33*(I243-5)^1.15,0),0)</f>
        <v>214</v>
      </c>
      <c r="K243" s="11">
        <f>IF(B243&gt;0,E243+0.24,"")</f>
        <v>8.24</v>
      </c>
      <c r="L243" s="42">
        <f>IF(B243&gt;0,F243+H243+J243,"")</f>
        <v>1238</v>
      </c>
    </row>
    <row r="244" spans="1:12" ht="15" customHeight="1" x14ac:dyDescent="0.25">
      <c r="A244" s="33">
        <v>3</v>
      </c>
      <c r="B244" s="34" t="s">
        <v>192</v>
      </c>
      <c r="C244" s="35" t="s">
        <v>159</v>
      </c>
      <c r="D244" s="36" t="s">
        <v>20</v>
      </c>
      <c r="E244" s="37">
        <v>8.64</v>
      </c>
      <c r="F244" s="38">
        <f>IF(AND(E244&gt;6,E244&lt;12.5),ROUNDDOWN(58.015*(12.5-E244)^1.62,0),0)</f>
        <v>517</v>
      </c>
      <c r="G244" s="39">
        <v>325</v>
      </c>
      <c r="H244" s="40">
        <f>IF(AND(G244&gt;180,G244&lt;600),ROUNDDOWN(0.34354*(G244-180)^1.4,0),"0")</f>
        <v>364</v>
      </c>
      <c r="I244" s="41">
        <v>20</v>
      </c>
      <c r="J244" s="40">
        <f>IF(I244&gt;5,ROUNDDOWN(12.33*(I244-5)^1.15,0),0)</f>
        <v>277</v>
      </c>
      <c r="K244" s="11">
        <f>IF(B244&gt;0,E244+0.24,"")</f>
        <v>8.8800000000000008</v>
      </c>
      <c r="L244" s="42">
        <f>IF(B244&gt;0,F244+H244+J244,"")</f>
        <v>1158</v>
      </c>
    </row>
    <row r="245" spans="1:12" ht="15" customHeight="1" x14ac:dyDescent="0.25">
      <c r="A245" s="33">
        <v>4</v>
      </c>
      <c r="B245" s="34" t="s">
        <v>193</v>
      </c>
      <c r="C245" s="51" t="s">
        <v>96</v>
      </c>
      <c r="D245" s="44" t="s">
        <v>22</v>
      </c>
      <c r="E245" s="37">
        <v>8.4</v>
      </c>
      <c r="F245" s="38">
        <f>IF(AND(E245&gt;6,E245&lt;12.5),ROUNDDOWN(58.015*(12.5-E245)^1.62,0),0)</f>
        <v>570</v>
      </c>
      <c r="G245" s="39">
        <v>330</v>
      </c>
      <c r="H245" s="40">
        <f>IF(AND(G245&gt;180,G245&lt;600),ROUNDDOWN(0.34354*(G245-180)^1.4,0),"0")</f>
        <v>382</v>
      </c>
      <c r="I245" s="41">
        <v>14</v>
      </c>
      <c r="J245" s="40">
        <f>IF(I245&gt;5,ROUNDDOWN(12.33*(I245-5)^1.15,0),0)</f>
        <v>154</v>
      </c>
      <c r="K245" s="11">
        <f>IF(B245&gt;0,E245+0.24,"")</f>
        <v>8.64</v>
      </c>
      <c r="L245" s="42">
        <f>IF(B245&gt;0,F245+H245+J245,"")</f>
        <v>1106</v>
      </c>
    </row>
    <row r="246" spans="1:12" ht="15" customHeight="1" x14ac:dyDescent="0.25">
      <c r="A246" s="33">
        <v>5</v>
      </c>
      <c r="B246" s="48" t="s">
        <v>194</v>
      </c>
      <c r="C246" s="43" t="s">
        <v>96</v>
      </c>
      <c r="D246" s="44" t="s">
        <v>22</v>
      </c>
      <c r="E246" s="37">
        <v>8.7100000000000009</v>
      </c>
      <c r="F246" s="38">
        <f>IF(AND(E246&gt;6,E246&lt;12.5),ROUNDDOWN(58.015*(12.5-E246)^1.62,0),0)</f>
        <v>502</v>
      </c>
      <c r="G246" s="39">
        <v>318</v>
      </c>
      <c r="H246" s="40">
        <f>IF(AND(G246&gt;180,G246&lt;600),ROUNDDOWN(0.34354*(G246-180)^1.4,0),"0")</f>
        <v>340</v>
      </c>
      <c r="I246" s="41">
        <v>17</v>
      </c>
      <c r="J246" s="40">
        <f>IF(I246&gt;5,ROUNDDOWN(12.33*(I246-5)^1.15,0),0)</f>
        <v>214</v>
      </c>
      <c r="K246" s="11">
        <f>IF(B246&gt;0,E246+0.24,"")</f>
        <v>8.9500000000000011</v>
      </c>
      <c r="L246" s="42">
        <f>IF(B246&gt;0,F246+H246+J246,"")</f>
        <v>1056</v>
      </c>
    </row>
    <row r="247" spans="1:12" ht="15" customHeight="1" x14ac:dyDescent="0.25">
      <c r="A247" s="33">
        <v>6</v>
      </c>
      <c r="B247" s="68" t="s">
        <v>195</v>
      </c>
      <c r="C247" s="69" t="s">
        <v>159</v>
      </c>
      <c r="D247" s="44" t="s">
        <v>22</v>
      </c>
      <c r="E247" s="37">
        <v>8.93</v>
      </c>
      <c r="F247" s="38">
        <f>IF(AND(E247&gt;6,E247&lt;12.5),ROUNDDOWN(58.015*(12.5-E247)^1.62,0),0)</f>
        <v>455</v>
      </c>
      <c r="G247" s="39">
        <v>342</v>
      </c>
      <c r="H247" s="40">
        <f>IF(AND(G247&gt;180,G247&lt;600),ROUNDDOWN(0.34354*(G247-180)^1.4,0),"0")</f>
        <v>425</v>
      </c>
      <c r="I247" s="41">
        <v>15</v>
      </c>
      <c r="J247" s="40">
        <f>IF(I247&gt;5,ROUNDDOWN(12.33*(I247-5)^1.15,0),0)</f>
        <v>174</v>
      </c>
      <c r="K247" s="11">
        <f>IF(B247&gt;0,E247+0.24,"")</f>
        <v>9.17</v>
      </c>
      <c r="L247" s="42">
        <f>IF(B247&gt;0,F247+H247+J247,"")</f>
        <v>1054</v>
      </c>
    </row>
    <row r="248" spans="1:12" ht="15" customHeight="1" x14ac:dyDescent="0.25">
      <c r="A248" s="33">
        <v>7</v>
      </c>
      <c r="B248" s="34" t="s">
        <v>196</v>
      </c>
      <c r="C248" s="35" t="s">
        <v>159</v>
      </c>
      <c r="D248" s="36" t="s">
        <v>18</v>
      </c>
      <c r="E248" s="37">
        <v>8.8000000000000007</v>
      </c>
      <c r="F248" s="38">
        <f>IF(AND(E248&gt;6,E248&lt;12.5),ROUNDDOWN(58.015*(12.5-E248)^1.62,0),0)</f>
        <v>483</v>
      </c>
      <c r="G248" s="39">
        <v>278</v>
      </c>
      <c r="H248" s="40">
        <f>IF(AND(G248&gt;180,G248&lt;600),ROUNDDOWN(0.34354*(G248-180)^1.4,0),"0")</f>
        <v>210</v>
      </c>
      <c r="I248" s="41">
        <v>18</v>
      </c>
      <c r="J248" s="40">
        <f>IF(I248&gt;5,ROUNDDOWN(12.33*(I248-5)^1.15,0),0)</f>
        <v>235</v>
      </c>
      <c r="K248" s="11">
        <f>IF(B248&gt;0,E248+0.24,"")</f>
        <v>9.0400000000000009</v>
      </c>
      <c r="L248" s="42">
        <f>IF(B248&gt;0,F248+H248+J248,"")</f>
        <v>928</v>
      </c>
    </row>
    <row r="249" spans="1:12" ht="15" customHeight="1" x14ac:dyDescent="0.25">
      <c r="A249" s="33">
        <v>8</v>
      </c>
      <c r="B249" s="34" t="s">
        <v>197</v>
      </c>
      <c r="C249" s="35" t="s">
        <v>96</v>
      </c>
      <c r="D249" s="44" t="s">
        <v>22</v>
      </c>
      <c r="E249" s="37">
        <v>9.08</v>
      </c>
      <c r="F249" s="38">
        <f>IF(AND(E249&gt;6,E249&lt;12.5),ROUNDDOWN(58.015*(12.5-E249)^1.62,0),0)</f>
        <v>425</v>
      </c>
      <c r="G249" s="39">
        <v>283</v>
      </c>
      <c r="H249" s="40">
        <f>IF(AND(G249&gt;180,G249&lt;600),ROUNDDOWN(0.34354*(G249-180)^1.4,0),"0")</f>
        <v>225</v>
      </c>
      <c r="I249" s="41">
        <v>19</v>
      </c>
      <c r="J249" s="40">
        <f>IF(I249&gt;5,ROUNDDOWN(12.33*(I249-5)^1.15,0),0)</f>
        <v>256</v>
      </c>
      <c r="K249" s="11">
        <f>IF(B249&gt;0,E249+0.24,"")</f>
        <v>9.32</v>
      </c>
      <c r="L249" s="42">
        <f>IF(B249&gt;0,F249+H249+J249,"")</f>
        <v>906</v>
      </c>
    </row>
    <row r="250" spans="1:12" ht="15" customHeight="1" x14ac:dyDescent="0.25">
      <c r="A250" s="33">
        <v>9</v>
      </c>
      <c r="B250" s="34" t="s">
        <v>198</v>
      </c>
      <c r="C250" s="43" t="s">
        <v>96</v>
      </c>
      <c r="D250" s="44" t="s">
        <v>22</v>
      </c>
      <c r="E250" s="37">
        <v>9.19</v>
      </c>
      <c r="F250" s="38">
        <f>IF(AND(E250&gt;6,E250&lt;12.5),ROUNDDOWN(58.015*(12.5-E250)^1.62,0),0)</f>
        <v>403</v>
      </c>
      <c r="G250" s="39">
        <v>310</v>
      </c>
      <c r="H250" s="40">
        <f>IF(AND(G250&gt;180,G250&lt;600),ROUNDDOWN(0.34354*(G250-180)^1.4,0),"0")</f>
        <v>312</v>
      </c>
      <c r="I250" s="41">
        <v>14</v>
      </c>
      <c r="J250" s="40">
        <f>IF(I250&gt;5,ROUNDDOWN(12.33*(I250-5)^1.15,0),0)</f>
        <v>154</v>
      </c>
      <c r="K250" s="11">
        <f>IF(B250&gt;0,E250+0.24,"")</f>
        <v>9.43</v>
      </c>
      <c r="L250" s="42">
        <f>IF(B250&gt;0,F250+H250+J250,"")</f>
        <v>869</v>
      </c>
    </row>
    <row r="251" spans="1:12" ht="15" customHeight="1" x14ac:dyDescent="0.25">
      <c r="A251" s="33">
        <v>10</v>
      </c>
      <c r="B251" s="48" t="s">
        <v>199</v>
      </c>
      <c r="C251" s="73" t="s">
        <v>96</v>
      </c>
      <c r="D251" s="44" t="s">
        <v>22</v>
      </c>
      <c r="E251" s="37">
        <v>9.4</v>
      </c>
      <c r="F251" s="38">
        <f>IF(AND(E251&gt;6,E251&lt;12.5),ROUNDDOWN(58.015*(12.5-E251)^1.62,0),0)</f>
        <v>362</v>
      </c>
      <c r="G251" s="39">
        <v>304</v>
      </c>
      <c r="H251" s="40">
        <f>IF(AND(G251&gt;180,G251&lt;600),ROUNDDOWN(0.34354*(G251-180)^1.4,0),"0")</f>
        <v>292</v>
      </c>
      <c r="I251" s="41">
        <v>15</v>
      </c>
      <c r="J251" s="40">
        <f>IF(I251&gt;5,ROUNDDOWN(12.33*(I251-5)^1.15,0),0)</f>
        <v>174</v>
      </c>
      <c r="K251" s="11">
        <f>IF(B251&gt;0,E251+0.24,"")</f>
        <v>9.64</v>
      </c>
      <c r="L251" s="42">
        <f>IF(B251&gt;0,F251+H251+J251,"")</f>
        <v>828</v>
      </c>
    </row>
    <row r="252" spans="1:12" ht="15" customHeight="1" x14ac:dyDescent="0.25">
      <c r="A252" s="33">
        <v>11</v>
      </c>
      <c r="B252" s="34" t="s">
        <v>200</v>
      </c>
      <c r="C252" s="51" t="s">
        <v>159</v>
      </c>
      <c r="D252" s="36" t="s">
        <v>18</v>
      </c>
      <c r="E252" s="37">
        <v>9.25</v>
      </c>
      <c r="F252" s="38">
        <f>IF(AND(E252&gt;6,E252&lt;12.5),ROUNDDOWN(58.015*(12.5-E252)^1.62,0),0)</f>
        <v>391</v>
      </c>
      <c r="G252" s="39">
        <v>270</v>
      </c>
      <c r="H252" s="40">
        <f>IF(AND(G252&gt;180,G252&lt;600),ROUNDDOWN(0.34354*(G252-180)^1.4,0),"0")</f>
        <v>187</v>
      </c>
      <c r="I252" s="41">
        <v>15</v>
      </c>
      <c r="J252" s="40">
        <f>IF(I252&gt;5,ROUNDDOWN(12.33*(I252-5)^1.15,0),0)</f>
        <v>174</v>
      </c>
      <c r="K252" s="11">
        <f>IF(B252&gt;0,E252+0.24,"")</f>
        <v>9.49</v>
      </c>
      <c r="L252" s="42">
        <f>IF(B252&gt;0,F252+H252+J252,"")</f>
        <v>752</v>
      </c>
    </row>
    <row r="253" spans="1:12" ht="15" customHeight="1" x14ac:dyDescent="0.25">
      <c r="A253" s="33">
        <v>12</v>
      </c>
      <c r="B253" s="34" t="s">
        <v>201</v>
      </c>
      <c r="C253" s="35" t="s">
        <v>96</v>
      </c>
      <c r="D253" s="36" t="s">
        <v>28</v>
      </c>
      <c r="E253" s="37">
        <v>9.27</v>
      </c>
      <c r="F253" s="38">
        <f>IF(AND(E253&gt;6,E253&lt;12.5),ROUNDDOWN(58.015*(12.5-E253)^1.62,0),0)</f>
        <v>387</v>
      </c>
      <c r="G253" s="39">
        <v>290</v>
      </c>
      <c r="H253" s="40">
        <f>IF(AND(G253&gt;180,G253&lt;600),ROUNDDOWN(0.34354*(G253-180)^1.4,0),"0")</f>
        <v>247</v>
      </c>
      <c r="I253" s="41">
        <v>10</v>
      </c>
      <c r="J253" s="40">
        <f>IF(I253&gt;5,ROUNDDOWN(12.33*(I253-5)^1.15,0),0)</f>
        <v>78</v>
      </c>
      <c r="K253" s="11">
        <f>IF(B253&gt;0,E253+0.24,"")</f>
        <v>9.51</v>
      </c>
      <c r="L253" s="42">
        <f>IF(B253&gt;0,F253+H253+J253,"")</f>
        <v>712</v>
      </c>
    </row>
    <row r="254" spans="1:12" ht="15" customHeight="1" x14ac:dyDescent="0.25">
      <c r="A254" s="33">
        <v>13</v>
      </c>
      <c r="B254" s="34" t="s">
        <v>202</v>
      </c>
      <c r="C254" s="51" t="s">
        <v>159</v>
      </c>
      <c r="D254" s="72" t="s">
        <v>22</v>
      </c>
      <c r="E254" s="37">
        <v>9.5</v>
      </c>
      <c r="F254" s="38">
        <f>IF(AND(E254&gt;6,E254&lt;12.5),ROUNDDOWN(58.015*(12.5-E254)^1.62,0),0)</f>
        <v>343</v>
      </c>
      <c r="G254" s="39">
        <v>285</v>
      </c>
      <c r="H254" s="40">
        <f>IF(AND(G254&gt;180,G254&lt;600),ROUNDDOWN(0.34354*(G254-180)^1.4,0),"0")</f>
        <v>232</v>
      </c>
      <c r="I254" s="41">
        <v>11</v>
      </c>
      <c r="J254" s="40">
        <f>IF(I254&gt;5,ROUNDDOWN(12.33*(I254-5)^1.15,0),0)</f>
        <v>96</v>
      </c>
      <c r="K254" s="11">
        <f>IF(B254&gt;0,E254+0.24,"")</f>
        <v>9.74</v>
      </c>
      <c r="L254" s="42">
        <f>IF(B254&gt;0,F254+H254+J254,"")</f>
        <v>671</v>
      </c>
    </row>
    <row r="255" spans="1:12" ht="15" customHeight="1" x14ac:dyDescent="0.25">
      <c r="A255" s="33">
        <v>14</v>
      </c>
      <c r="B255" s="34" t="s">
        <v>203</v>
      </c>
      <c r="C255" s="35" t="s">
        <v>159</v>
      </c>
      <c r="D255" s="36" t="s">
        <v>18</v>
      </c>
      <c r="E255" s="37">
        <v>9.7899999999999991</v>
      </c>
      <c r="F255" s="38">
        <f>IF(AND(E255&gt;6,E255&lt;12.5),ROUNDDOWN(58.015*(12.5-E255)^1.62,0),0)</f>
        <v>291</v>
      </c>
      <c r="G255" s="39">
        <v>270</v>
      </c>
      <c r="H255" s="40">
        <f>IF(AND(G255&gt;180,G255&lt;600),ROUNDDOWN(0.34354*(G255-180)^1.4,0),"0")</f>
        <v>187</v>
      </c>
      <c r="I255" s="41">
        <v>11</v>
      </c>
      <c r="J255" s="40">
        <f>IF(I255&gt;5,ROUNDDOWN(12.33*(I255-5)^1.15,0),0)</f>
        <v>96</v>
      </c>
      <c r="K255" s="11">
        <f>IF(B255&gt;0,E255+0.24,"")</f>
        <v>10.029999999999999</v>
      </c>
      <c r="L255" s="42">
        <f>IF(B255&gt;0,F255+H255+J255,"")</f>
        <v>574</v>
      </c>
    </row>
    <row r="256" spans="1:12" ht="15" customHeight="1" x14ac:dyDescent="0.25">
      <c r="A256" s="33">
        <v>15</v>
      </c>
      <c r="B256" s="34" t="s">
        <v>204</v>
      </c>
      <c r="C256" s="73" t="s">
        <v>159</v>
      </c>
      <c r="D256" s="44" t="s">
        <v>22</v>
      </c>
      <c r="E256" s="37">
        <v>10.36</v>
      </c>
      <c r="F256" s="38">
        <f>IF(AND(E256&gt;6,E256&lt;12.5),ROUNDDOWN(58.015*(12.5-E256)^1.62,0),0)</f>
        <v>198</v>
      </c>
      <c r="G256" s="39">
        <v>260</v>
      </c>
      <c r="H256" s="40">
        <f>IF(AND(G256&gt;180,G256&lt;600),ROUNDDOWN(0.34354*(G256-180)^1.4,0),"0")</f>
        <v>158</v>
      </c>
      <c r="I256" s="41">
        <v>16</v>
      </c>
      <c r="J256" s="40">
        <f>IF(I256&gt;5,ROUNDDOWN(12.33*(I256-5)^1.15,0),0)</f>
        <v>194</v>
      </c>
      <c r="K256" s="11">
        <f>IF(B256&gt;0,E256+0.24,"")</f>
        <v>10.6</v>
      </c>
      <c r="L256" s="42">
        <f>IF(B256&gt;0,F256+H256+J256,"")</f>
        <v>550</v>
      </c>
    </row>
    <row r="257" spans="1:12" ht="15" customHeight="1" x14ac:dyDescent="0.25">
      <c r="A257" s="33">
        <v>16</v>
      </c>
      <c r="B257" s="70" t="s">
        <v>205</v>
      </c>
      <c r="C257" s="69" t="s">
        <v>159</v>
      </c>
      <c r="D257" s="44" t="s">
        <v>22</v>
      </c>
      <c r="E257" s="37">
        <v>10.52</v>
      </c>
      <c r="F257" s="38">
        <f>IF(AND(E257&gt;6,E257&lt;12.5),ROUNDDOWN(58.015*(12.5-E257)^1.62,0),0)</f>
        <v>175</v>
      </c>
      <c r="G257" s="39">
        <v>232</v>
      </c>
      <c r="H257" s="40">
        <f>IF(AND(G257&gt;180,G257&lt;600),ROUNDDOWN(0.34354*(G257-180)^1.4,0),"0")</f>
        <v>86</v>
      </c>
      <c r="I257" s="41">
        <v>19</v>
      </c>
      <c r="J257" s="40">
        <f>IF(I257&gt;5,ROUNDDOWN(12.33*(I257-5)^1.15,0),0)</f>
        <v>256</v>
      </c>
      <c r="K257" s="11">
        <f>IF(B257&gt;0,E257+0.24,"")</f>
        <v>10.76</v>
      </c>
      <c r="L257" s="42">
        <f>IF(B257&gt;0,F257+H257+J257,"")</f>
        <v>517</v>
      </c>
    </row>
    <row r="258" spans="1:12" ht="15" customHeight="1" x14ac:dyDescent="0.25">
      <c r="A258" s="33">
        <v>17</v>
      </c>
      <c r="B258" s="34" t="s">
        <v>206</v>
      </c>
      <c r="C258" s="43" t="s">
        <v>159</v>
      </c>
      <c r="D258" s="44" t="s">
        <v>22</v>
      </c>
      <c r="E258" s="37">
        <v>10.17</v>
      </c>
      <c r="F258" s="38">
        <f>IF(AND(E258&gt;6,E258&lt;12.5),ROUNDDOWN(58.015*(12.5-E258)^1.62,0),0)</f>
        <v>228</v>
      </c>
      <c r="G258" s="39">
        <v>230</v>
      </c>
      <c r="H258" s="40">
        <f>IF(AND(G258&gt;180,G258&lt;600),ROUNDDOWN(0.34354*(G258-180)^1.4,0),"0")</f>
        <v>82</v>
      </c>
      <c r="I258" s="41">
        <v>16</v>
      </c>
      <c r="J258" s="40">
        <f>IF(I258&gt;5,ROUNDDOWN(12.33*(I258-5)^1.15,0),0)</f>
        <v>194</v>
      </c>
      <c r="K258" s="11">
        <f>IF(B258&gt;0,E258+0.24,"")</f>
        <v>10.41</v>
      </c>
      <c r="L258" s="42">
        <f>IF(B258&gt;0,F258+H258+J258,"")</f>
        <v>504</v>
      </c>
    </row>
    <row r="259" spans="1:12" ht="15" customHeight="1" x14ac:dyDescent="0.25">
      <c r="A259" s="33">
        <v>18</v>
      </c>
      <c r="B259" s="68" t="s">
        <v>207</v>
      </c>
      <c r="C259" s="69" t="s">
        <v>96</v>
      </c>
      <c r="D259" s="44" t="s">
        <v>22</v>
      </c>
      <c r="E259" s="37">
        <v>10.06</v>
      </c>
      <c r="F259" s="38">
        <f>IF(AND(E259&gt;6,E259&lt;12.5),ROUNDDOWN(58.015*(12.5-E259)^1.62,0),0)</f>
        <v>246</v>
      </c>
      <c r="G259" s="39">
        <v>260</v>
      </c>
      <c r="H259" s="40">
        <f>IF(AND(G259&gt;180,G259&lt;600),ROUNDDOWN(0.34354*(G259-180)^1.4,0),"0")</f>
        <v>158</v>
      </c>
      <c r="I259" s="41">
        <v>9</v>
      </c>
      <c r="J259" s="40">
        <f>IF(I259&gt;5,ROUNDDOWN(12.33*(I259-5)^1.15,0),0)</f>
        <v>60</v>
      </c>
      <c r="K259" s="11">
        <f>IF(B259&gt;0,E259+0.24,"")</f>
        <v>10.3</v>
      </c>
      <c r="L259" s="42">
        <f>IF(B259&gt;0,F259+H259+J259,"")</f>
        <v>464</v>
      </c>
    </row>
    <row r="260" spans="1:12" ht="15" customHeight="1" x14ac:dyDescent="0.25">
      <c r="A260" s="33">
        <v>19</v>
      </c>
      <c r="B260" s="70" t="s">
        <v>208</v>
      </c>
      <c r="C260" s="69" t="s">
        <v>96</v>
      </c>
      <c r="D260" s="44" t="s">
        <v>22</v>
      </c>
      <c r="E260" s="37">
        <v>10.52</v>
      </c>
      <c r="F260" s="38">
        <f>IF(AND(E260&gt;6,E260&lt;12.5),ROUNDDOWN(58.015*(12.5-E260)^1.62,0),0)</f>
        <v>175</v>
      </c>
      <c r="G260" s="39">
        <v>237</v>
      </c>
      <c r="H260" s="40">
        <f>IF(AND(G260&gt;180,G260&lt;600),ROUNDDOWN(0.34354*(G260-180)^1.4,0),"0")</f>
        <v>98</v>
      </c>
      <c r="I260" s="41">
        <v>8</v>
      </c>
      <c r="J260" s="40">
        <f>IF(I260&gt;5,ROUNDDOWN(12.33*(I260-5)^1.15,0),0)</f>
        <v>43</v>
      </c>
      <c r="K260" s="11">
        <f>IF(B260&gt;0,E260+0.24,"")</f>
        <v>10.76</v>
      </c>
      <c r="L260" s="42">
        <f>IF(B260&gt;0,F260+H260+J260,"")</f>
        <v>316</v>
      </c>
    </row>
    <row r="261" spans="1:12" ht="15" customHeight="1" x14ac:dyDescent="0.25">
      <c r="A261" s="33">
        <v>20</v>
      </c>
      <c r="B261" s="34" t="s">
        <v>209</v>
      </c>
      <c r="C261" s="35" t="s">
        <v>96</v>
      </c>
      <c r="D261" s="36" t="s">
        <v>69</v>
      </c>
      <c r="E261" s="37">
        <v>11.15</v>
      </c>
      <c r="F261" s="38">
        <f>IF(AND(E261&gt;6,E261&lt;12.5),ROUNDDOWN(58.015*(12.5-E261)^1.62,0),0)</f>
        <v>94</v>
      </c>
      <c r="G261" s="39">
        <v>220</v>
      </c>
      <c r="H261" s="40">
        <f>IF(AND(G261&gt;180,G261&lt;600),ROUNDDOWN(0.34354*(G261-180)^1.4,0),"0")</f>
        <v>60</v>
      </c>
      <c r="I261" s="41">
        <v>11</v>
      </c>
      <c r="J261" s="40">
        <f>IF(I261&gt;5,ROUNDDOWN(12.33*(I261-5)^1.15,0),0)</f>
        <v>96</v>
      </c>
      <c r="K261" s="11">
        <f>IF(B261&gt;0,E261+0.24,"")</f>
        <v>11.39</v>
      </c>
      <c r="L261" s="42">
        <f>IF(B261&gt;0,F261+H261+J261,"")</f>
        <v>250</v>
      </c>
    </row>
    <row r="262" spans="1:12" ht="15" customHeight="1" x14ac:dyDescent="0.25">
      <c r="A262" s="33">
        <v>21</v>
      </c>
      <c r="B262" s="48" t="s">
        <v>210</v>
      </c>
      <c r="C262" s="43" t="s">
        <v>159</v>
      </c>
      <c r="D262" s="44" t="s">
        <v>22</v>
      </c>
      <c r="E262" s="37">
        <v>10.92</v>
      </c>
      <c r="F262" s="38">
        <f>IF(AND(E262&gt;6,E262&lt;12.5),ROUNDDOWN(58.015*(12.5-E262)^1.62,0),0)</f>
        <v>121</v>
      </c>
      <c r="G262" s="39">
        <v>222</v>
      </c>
      <c r="H262" s="40">
        <f>IF(AND(G262&gt;180,G262&lt;600),ROUNDDOWN(0.34354*(G262-180)^1.4,0),"0")</f>
        <v>64</v>
      </c>
      <c r="I262" s="41">
        <v>8</v>
      </c>
      <c r="J262" s="40">
        <f>IF(I262&gt;5,ROUNDDOWN(12.33*(I262-5)^1.15,0),0)</f>
        <v>43</v>
      </c>
      <c r="K262" s="11">
        <f>IF(B262&gt;0,E262+0.24,"")</f>
        <v>11.16</v>
      </c>
      <c r="L262" s="42">
        <f>IF(B262&gt;0,F262+H262+J262,"")</f>
        <v>228</v>
      </c>
    </row>
    <row r="263" spans="1:12" ht="15" customHeight="1" x14ac:dyDescent="0.25">
      <c r="A263" s="33">
        <v>22</v>
      </c>
      <c r="B263" s="48" t="s">
        <v>211</v>
      </c>
      <c r="C263" s="51" t="s">
        <v>159</v>
      </c>
      <c r="D263" s="44" t="s">
        <v>22</v>
      </c>
      <c r="E263" s="37">
        <v>11.73</v>
      </c>
      <c r="F263" s="38">
        <f>IF(AND(E263&gt;6,E263&lt;12.5),ROUNDDOWN(58.015*(12.5-E263)^1.62,0),0)</f>
        <v>37</v>
      </c>
      <c r="G263" s="39">
        <v>190</v>
      </c>
      <c r="H263" s="40">
        <f>IF(AND(G263&gt;180,G263&lt;600),ROUNDDOWN(0.34354*(G263-180)^1.4,0),"0")</f>
        <v>8</v>
      </c>
      <c r="I263" s="41">
        <v>10</v>
      </c>
      <c r="J263" s="40">
        <f>IF(I263&gt;5,ROUNDDOWN(12.33*(I263-5)^1.15,0),0)</f>
        <v>78</v>
      </c>
      <c r="K263" s="11">
        <f>IF(B263&gt;0,E263+0.24,"")</f>
        <v>11.97</v>
      </c>
      <c r="L263" s="42">
        <f>IF(B263&gt;0,F263+H263+J263,"")</f>
        <v>123</v>
      </c>
    </row>
    <row r="273" spans="1:12" ht="23.4" thickBot="1" x14ac:dyDescent="0.45">
      <c r="A273" s="1"/>
      <c r="B273" s="2" t="s">
        <v>0</v>
      </c>
      <c r="C273" s="3"/>
      <c r="D273" s="4"/>
      <c r="E273" s="5" t="s">
        <v>1</v>
      </c>
      <c r="F273" s="6" t="s">
        <v>212</v>
      </c>
      <c r="G273" s="7" t="s">
        <v>3</v>
      </c>
      <c r="H273" s="8"/>
      <c r="I273" s="8"/>
      <c r="J273" s="9"/>
      <c r="K273" s="10"/>
      <c r="L273" s="11"/>
    </row>
    <row r="274" spans="1:12" x14ac:dyDescent="0.25">
      <c r="A274" s="1"/>
      <c r="B274" s="13" t="str">
        <f>IF([1]vzor!C343&gt;0,[1]vzor!C343,"Vyplňte místo a datum závodu v listu VZOR")</f>
        <v>Vyplňte místo a datum závodu v listu VZOR</v>
      </c>
      <c r="C274" s="14"/>
      <c r="D274" s="15"/>
      <c r="E274" s="16"/>
      <c r="F274" s="16"/>
      <c r="G274" s="17"/>
      <c r="H274" s="18"/>
      <c r="I274" s="19"/>
      <c r="J274" s="20"/>
      <c r="K274" s="11"/>
      <c r="L274" s="22" t="s">
        <v>6</v>
      </c>
    </row>
    <row r="275" spans="1:12" x14ac:dyDescent="0.25">
      <c r="A275" s="1"/>
      <c r="B275" s="23" t="s">
        <v>7</v>
      </c>
      <c r="C275" s="24" t="s">
        <v>8</v>
      </c>
      <c r="D275" s="25" t="s">
        <v>9</v>
      </c>
      <c r="E275" s="26" t="s">
        <v>10</v>
      </c>
      <c r="F275" s="27" t="s">
        <v>11</v>
      </c>
      <c r="G275" s="28" t="s">
        <v>12</v>
      </c>
      <c r="H275" s="29" t="s">
        <v>11</v>
      </c>
      <c r="I275" s="30" t="s">
        <v>13</v>
      </c>
      <c r="J275" s="31" t="s">
        <v>11</v>
      </c>
      <c r="K275" s="11"/>
      <c r="L275" s="32" t="s">
        <v>11</v>
      </c>
    </row>
    <row r="276" spans="1:12" ht="15" customHeight="1" x14ac:dyDescent="0.25">
      <c r="A276" s="33">
        <v>1</v>
      </c>
      <c r="B276" s="34" t="s">
        <v>213</v>
      </c>
      <c r="C276" s="35" t="s">
        <v>159</v>
      </c>
      <c r="D276" s="71" t="s">
        <v>18</v>
      </c>
      <c r="E276" s="37">
        <v>7.74</v>
      </c>
      <c r="F276" s="38">
        <f>IF(AND(E276&gt;6,E276&lt;12.5),ROUNDDOWN(58.015*(12.5-E276)^1.62,0),0)</f>
        <v>726</v>
      </c>
      <c r="G276" s="45">
        <v>400</v>
      </c>
      <c r="H276" s="40">
        <f>IF(AND(G276&gt;180,G276&lt;600),ROUNDDOWN(0.34354*(G276-180)^1.4,0),"0")</f>
        <v>653</v>
      </c>
      <c r="I276" s="41">
        <v>37</v>
      </c>
      <c r="J276" s="40">
        <f>IF(I276&gt;5,ROUNDDOWN(12.33*(I276-5)^1.1,0),0)</f>
        <v>557</v>
      </c>
      <c r="K276" s="11">
        <f>IF(B276&gt;0,E276+0.24,"")</f>
        <v>7.98</v>
      </c>
      <c r="L276" s="42">
        <f>IF(B276&gt;0,F276+H276+J276,"")</f>
        <v>1936</v>
      </c>
    </row>
    <row r="277" spans="1:12" ht="15" customHeight="1" x14ac:dyDescent="0.25">
      <c r="A277" s="33">
        <v>2</v>
      </c>
      <c r="B277" s="75" t="s">
        <v>214</v>
      </c>
      <c r="C277" s="76" t="s">
        <v>187</v>
      </c>
      <c r="D277" s="77" t="s">
        <v>22</v>
      </c>
      <c r="E277" s="37">
        <v>8.7799999999999994</v>
      </c>
      <c r="F277" s="38">
        <f>IF(AND(E277&gt;6,E277&lt;12.5),ROUNDDOWN(58.015*(12.5-E277)^1.62,0),0)</f>
        <v>487</v>
      </c>
      <c r="G277" s="39">
        <v>383</v>
      </c>
      <c r="H277" s="40">
        <f>IF(AND(G277&gt;180,G277&lt;600),ROUNDDOWN(0.34354*(G277-180)^1.4,0),"0")</f>
        <v>584</v>
      </c>
      <c r="I277" s="41">
        <v>30</v>
      </c>
      <c r="J277" s="40">
        <f>IF(I277&gt;5,ROUNDDOWN(12.33*(I277-5)^1.1,0),0)</f>
        <v>425</v>
      </c>
      <c r="K277" s="11">
        <f>IF(B277&gt;0,E277+0.24,"")</f>
        <v>9.02</v>
      </c>
      <c r="L277" s="42">
        <f>IF(B277&gt;0,F277+H277+J277,"")</f>
        <v>1496</v>
      </c>
    </row>
    <row r="278" spans="1:12" ht="15" customHeight="1" x14ac:dyDescent="0.25">
      <c r="A278" s="33">
        <v>3</v>
      </c>
      <c r="B278" s="34" t="s">
        <v>215</v>
      </c>
      <c r="C278" s="35" t="s">
        <v>187</v>
      </c>
      <c r="D278" s="71" t="s">
        <v>28</v>
      </c>
      <c r="E278" s="37">
        <v>8.52</v>
      </c>
      <c r="F278" s="38">
        <f>IF(AND(E278&gt;6,E278&lt;12.5),ROUNDDOWN(58.015*(12.5-E278)^1.62,0),0)</f>
        <v>543</v>
      </c>
      <c r="G278" s="39">
        <v>370</v>
      </c>
      <c r="H278" s="40">
        <f>IF(AND(G278&gt;180,G278&lt;600),ROUNDDOWN(0.34354*(G278-180)^1.4,0),"0")</f>
        <v>532</v>
      </c>
      <c r="I278" s="41">
        <v>28</v>
      </c>
      <c r="J278" s="40">
        <f>IF(I278&gt;5,ROUNDDOWN(12.33*(I278-5)^1.1,0),0)</f>
        <v>388</v>
      </c>
      <c r="K278" s="11">
        <f>IF(B278&gt;0,E278+0.24,"")</f>
        <v>8.76</v>
      </c>
      <c r="L278" s="42">
        <f>IF(B278&gt;0,F278+H278+J278,"")</f>
        <v>1463</v>
      </c>
    </row>
    <row r="279" spans="1:12" ht="15" customHeight="1" x14ac:dyDescent="0.25">
      <c r="A279" s="33">
        <v>4</v>
      </c>
      <c r="B279" s="75" t="s">
        <v>70</v>
      </c>
      <c r="C279" s="78" t="s">
        <v>187</v>
      </c>
      <c r="D279" s="36" t="s">
        <v>20</v>
      </c>
      <c r="E279" s="37">
        <v>8.39</v>
      </c>
      <c r="F279" s="38">
        <f>IF(AND(E279&gt;6,E279&lt;12.5),ROUNDDOWN(58.015*(12.5-E279)^1.62,0),0)</f>
        <v>572</v>
      </c>
      <c r="G279" s="39">
        <v>370</v>
      </c>
      <c r="H279" s="40">
        <f>IF(AND(G279&gt;180,G279&lt;600),ROUNDDOWN(0.34354*(G279-180)^1.4,0),"0")</f>
        <v>532</v>
      </c>
      <c r="I279" s="41">
        <v>24</v>
      </c>
      <c r="J279" s="40">
        <f>IF(I279&gt;5,ROUNDDOWN(12.33*(I279-5)^1.1,0),0)</f>
        <v>314</v>
      </c>
      <c r="K279" s="11">
        <f>IF(B279&gt;0,E279+0.24,"")</f>
        <v>8.6300000000000008</v>
      </c>
      <c r="L279" s="42">
        <f>IF(B279&gt;0,F279+H279+J279,"")</f>
        <v>1418</v>
      </c>
    </row>
    <row r="280" spans="1:12" ht="15" customHeight="1" x14ac:dyDescent="0.25">
      <c r="A280" s="33">
        <v>5</v>
      </c>
      <c r="B280" s="34" t="s">
        <v>216</v>
      </c>
      <c r="C280" s="73" t="s">
        <v>187</v>
      </c>
      <c r="D280" s="44" t="s">
        <v>22</v>
      </c>
      <c r="E280" s="37">
        <v>8.82</v>
      </c>
      <c r="F280" s="38">
        <f>IF(AND(E280&gt;6,E280&lt;12.5),ROUNDDOWN(58.015*(12.5-E280)^1.62,0),0)</f>
        <v>478</v>
      </c>
      <c r="G280" s="39">
        <v>370</v>
      </c>
      <c r="H280" s="40">
        <f>IF(AND(G280&gt;180,G280&lt;600),ROUNDDOWN(0.34354*(G280-180)^1.4,0),"0")</f>
        <v>532</v>
      </c>
      <c r="I280" s="41">
        <v>28</v>
      </c>
      <c r="J280" s="40">
        <f>IF(I280&gt;5,ROUNDDOWN(12.33*(I280-5)^1.1,0),0)</f>
        <v>388</v>
      </c>
      <c r="K280" s="11">
        <f>IF(B280&gt;0,E280+0.24,"")</f>
        <v>9.06</v>
      </c>
      <c r="L280" s="42">
        <f>IF(B280&gt;0,F280+H280+J280,"")</f>
        <v>1398</v>
      </c>
    </row>
    <row r="281" spans="1:12" ht="15" customHeight="1" x14ac:dyDescent="0.25">
      <c r="A281" s="33">
        <v>6</v>
      </c>
      <c r="B281" s="34" t="s">
        <v>217</v>
      </c>
      <c r="C281" s="35" t="s">
        <v>159</v>
      </c>
      <c r="D281" s="36" t="s">
        <v>218</v>
      </c>
      <c r="E281" s="37">
        <v>8.27</v>
      </c>
      <c r="F281" s="38">
        <f>IF(AND(E281&gt;6,E281&lt;12.5),ROUNDDOWN(58.015*(12.5-E281)^1.62,0),0)</f>
        <v>600</v>
      </c>
      <c r="G281" s="39">
        <v>353</v>
      </c>
      <c r="H281" s="40">
        <f>IF(AND(G281&gt;180,G281&lt;600),ROUNDDOWN(0.34354*(G281-180)^1.4,0),"0")</f>
        <v>466</v>
      </c>
      <c r="I281" s="41">
        <v>22</v>
      </c>
      <c r="J281" s="40">
        <f>IF(I281&gt;5,ROUNDDOWN(12.33*(I281-5)^1.1,0),0)</f>
        <v>278</v>
      </c>
      <c r="K281" s="11">
        <f>IF(B281&gt;0,E281+0.24,"")</f>
        <v>8.51</v>
      </c>
      <c r="L281" s="42">
        <f>IF(B281&gt;0,F281++H281+J281,"")</f>
        <v>1344</v>
      </c>
    </row>
    <row r="282" spans="1:12" ht="15" customHeight="1" x14ac:dyDescent="0.25">
      <c r="A282" s="33">
        <v>7</v>
      </c>
      <c r="B282" s="48" t="s">
        <v>219</v>
      </c>
      <c r="C282" s="43" t="s">
        <v>187</v>
      </c>
      <c r="D282" s="77" t="s">
        <v>22</v>
      </c>
      <c r="E282" s="37">
        <v>8.9600000000000009</v>
      </c>
      <c r="F282" s="38">
        <f>IF(AND(E282&gt;6,E282&lt;12.5),ROUNDDOWN(58.015*(12.5-E282)^1.62,0),0)</f>
        <v>449</v>
      </c>
      <c r="G282" s="39">
        <v>315</v>
      </c>
      <c r="H282" s="40">
        <f>IF(AND(G282&gt;180,G282&lt;600),ROUNDDOWN(0.34354*(G282-180)^1.4,0),"0")</f>
        <v>329</v>
      </c>
      <c r="I282" s="41">
        <v>33</v>
      </c>
      <c r="J282" s="40">
        <f>IF(I282&gt;5,ROUNDDOWN(12.33*(I282-5)^1.1,0),0)</f>
        <v>481</v>
      </c>
      <c r="K282" s="11">
        <f>IF(B282&gt;0,E282+0.24,"")</f>
        <v>9.2000000000000011</v>
      </c>
      <c r="L282" s="42">
        <f>IF(B282&gt;0,F282+H282+J282,"")</f>
        <v>1259</v>
      </c>
    </row>
    <row r="283" spans="1:12" ht="15" customHeight="1" x14ac:dyDescent="0.25">
      <c r="A283" s="33">
        <v>8</v>
      </c>
      <c r="B283" s="34" t="s">
        <v>220</v>
      </c>
      <c r="C283" s="35" t="s">
        <v>187</v>
      </c>
      <c r="D283" s="72" t="s">
        <v>22</v>
      </c>
      <c r="E283" s="37">
        <v>8.5</v>
      </c>
      <c r="F283" s="38">
        <f>IF(AND(E283&gt;6,E283&lt;12.5),ROUNDDOWN(58.015*(12.5-E283)^1.62,0),0)</f>
        <v>548</v>
      </c>
      <c r="G283" s="39">
        <v>333</v>
      </c>
      <c r="H283" s="40">
        <f>IF(AND(G283&gt;180,G283&lt;600),ROUNDDOWN(0.34354*(G283-180)^1.4,0),"0")</f>
        <v>393</v>
      </c>
      <c r="I283" s="41">
        <v>23</v>
      </c>
      <c r="J283" s="40">
        <f>IF(I283&gt;5,ROUNDDOWN(12.33*(I283-5)^1.1,0),0)</f>
        <v>296</v>
      </c>
      <c r="K283" s="11">
        <f>IF(B283&gt;0,E283+0.24,"")</f>
        <v>8.74</v>
      </c>
      <c r="L283" s="42">
        <f>IF(B283&gt;0,F283+H283+J283,"")</f>
        <v>1237</v>
      </c>
    </row>
    <row r="284" spans="1:12" ht="15" customHeight="1" x14ac:dyDescent="0.25">
      <c r="A284" s="33">
        <v>9</v>
      </c>
      <c r="B284" s="34" t="s">
        <v>221</v>
      </c>
      <c r="C284" s="35" t="s">
        <v>187</v>
      </c>
      <c r="D284" s="36" t="s">
        <v>218</v>
      </c>
      <c r="E284" s="37">
        <v>9.01</v>
      </c>
      <c r="F284" s="38">
        <f>IF(AND(E284&gt;6,E284&lt;12.5),ROUNDDOWN(58.015*(12.5-E284)^1.62,0),0)</f>
        <v>439</v>
      </c>
      <c r="G284" s="45">
        <v>368</v>
      </c>
      <c r="H284" s="40">
        <f>IF(AND(G284&gt;180,G284&lt;600),ROUNDDOWN(0.34354*(G284-180)^1.4,0),"0")</f>
        <v>524</v>
      </c>
      <c r="I284" s="41">
        <v>19</v>
      </c>
      <c r="J284" s="40">
        <f>IF(I284&gt;5,ROUNDDOWN(12.33*(I284-5)^1.1,0),0)</f>
        <v>224</v>
      </c>
      <c r="K284" s="11">
        <f>IF(B284&gt;0,E284+0.24,"")</f>
        <v>9.25</v>
      </c>
      <c r="L284" s="42">
        <f>IF(B284&gt;0,F284+H284+J284,"")</f>
        <v>1187</v>
      </c>
    </row>
    <row r="285" spans="1:12" ht="15" customHeight="1" x14ac:dyDescent="0.25">
      <c r="A285" s="33">
        <v>10</v>
      </c>
      <c r="B285" s="48" t="s">
        <v>222</v>
      </c>
      <c r="C285" s="43" t="s">
        <v>159</v>
      </c>
      <c r="D285" s="72" t="s">
        <v>22</v>
      </c>
      <c r="E285" s="37">
        <v>9.09</v>
      </c>
      <c r="F285" s="38">
        <f>IF(AND(E285&gt;6,E285&lt;12.5),ROUNDDOWN(58.015*(12.5-E285)^1.62,0),0)</f>
        <v>423</v>
      </c>
      <c r="G285" s="39">
        <v>323</v>
      </c>
      <c r="H285" s="40">
        <f>IF(AND(G285&gt;180,G285&lt;600),ROUNDDOWN(0.34354*(G285-180)^1.4,0),"0")</f>
        <v>357</v>
      </c>
      <c r="I285" s="41">
        <v>28</v>
      </c>
      <c r="J285" s="40">
        <f>IF(I285&gt;5,ROUNDDOWN(12.33*(I285-5)^1.1,0),0)</f>
        <v>388</v>
      </c>
      <c r="K285" s="11">
        <f>IF(B285&gt;0,E285+0.24,"")</f>
        <v>9.33</v>
      </c>
      <c r="L285" s="42">
        <f>IF(B285&gt;0,F285+H285+J285,"")</f>
        <v>1168</v>
      </c>
    </row>
    <row r="286" spans="1:12" ht="15" customHeight="1" x14ac:dyDescent="0.25">
      <c r="A286" s="33">
        <v>11</v>
      </c>
      <c r="B286" s="34" t="s">
        <v>223</v>
      </c>
      <c r="C286" s="35" t="s">
        <v>187</v>
      </c>
      <c r="D286" s="44" t="s">
        <v>22</v>
      </c>
      <c r="E286" s="37">
        <v>8.82</v>
      </c>
      <c r="F286" s="38">
        <f>IF(AND(E286&gt;6,E286&lt;12.5),ROUNDDOWN(58.015*(12.5-E286)^1.62,0),0)</f>
        <v>478</v>
      </c>
      <c r="G286" s="39">
        <v>316</v>
      </c>
      <c r="H286" s="40">
        <f>IF(AND(G286&gt;180,G286&lt;600),ROUNDDOWN(0.34354*(G286-180)^1.4,0),"0")</f>
        <v>333</v>
      </c>
      <c r="I286" s="41">
        <v>26</v>
      </c>
      <c r="J286" s="40">
        <f>IF(I286&gt;5,ROUNDDOWN(12.33*(I286-5)^1.1,0),0)</f>
        <v>351</v>
      </c>
      <c r="K286" s="11">
        <f>IF(B286&gt;0,E286+0.24,"")</f>
        <v>9.06</v>
      </c>
      <c r="L286" s="42">
        <f>IF(B286&gt;0,F286+H286+J286,"")</f>
        <v>1162</v>
      </c>
    </row>
    <row r="287" spans="1:12" ht="15" customHeight="1" x14ac:dyDescent="0.25">
      <c r="A287" s="33">
        <v>12</v>
      </c>
      <c r="B287" s="34" t="s">
        <v>224</v>
      </c>
      <c r="C287" s="51" t="s">
        <v>187</v>
      </c>
      <c r="D287" s="79" t="s">
        <v>28</v>
      </c>
      <c r="E287" s="37">
        <v>8.61</v>
      </c>
      <c r="F287" s="38">
        <f>IF(AND(E287&gt;6,E287&lt;12.5),ROUNDDOWN(58.015*(12.5-E287)^1.62,0),0)</f>
        <v>523</v>
      </c>
      <c r="G287" s="45">
        <v>325</v>
      </c>
      <c r="H287" s="40">
        <f>IF(AND(G287&gt;180,G287&lt;600),ROUNDDOWN(0.34354*(G287-180)^1.4,0),"0")</f>
        <v>364</v>
      </c>
      <c r="I287" s="41">
        <v>21</v>
      </c>
      <c r="J287" s="40">
        <f>IF(I287&gt;5,ROUNDDOWN(12.33*(I287-5)^1.1,0),0)</f>
        <v>260</v>
      </c>
      <c r="K287" s="11">
        <f>IF(B287&gt;0,E287+0.24,"")</f>
        <v>8.85</v>
      </c>
      <c r="L287" s="42">
        <f>IF(B287&gt;0,F287+H287+J287,"")</f>
        <v>1147</v>
      </c>
    </row>
    <row r="288" spans="1:12" ht="15" customHeight="1" x14ac:dyDescent="0.25">
      <c r="A288" s="33">
        <v>13</v>
      </c>
      <c r="B288" s="34" t="s">
        <v>225</v>
      </c>
      <c r="C288" s="51" t="s">
        <v>159</v>
      </c>
      <c r="D288" s="36" t="s">
        <v>218</v>
      </c>
      <c r="E288" s="37">
        <v>8.76</v>
      </c>
      <c r="F288" s="38">
        <f>IF(AND(E288&gt;6,E288&lt;12.5),ROUNDDOWN(58.015*(12.5-E288)^1.62,0),0)</f>
        <v>491</v>
      </c>
      <c r="G288" s="45">
        <v>328</v>
      </c>
      <c r="H288" s="40">
        <f>IF(AND(G288&gt;180,G288&lt;600),ROUNDDOWN(0.34354*(G288-180)^1.4,0),"0")</f>
        <v>375</v>
      </c>
      <c r="I288" s="41">
        <v>18</v>
      </c>
      <c r="J288" s="40">
        <f>IF(I288&gt;5,ROUNDDOWN(12.33*(I288-5)^1.1,0),0)</f>
        <v>207</v>
      </c>
      <c r="K288" s="11">
        <f>IF(B288&gt;0,E288+0.24,"")</f>
        <v>9</v>
      </c>
      <c r="L288" s="42">
        <f>IF(B288&gt;0,F288+H288+J288,"")</f>
        <v>1073</v>
      </c>
    </row>
    <row r="289" spans="1:12" ht="15" customHeight="1" x14ac:dyDescent="0.25">
      <c r="A289" s="33">
        <v>14</v>
      </c>
      <c r="B289" s="75" t="s">
        <v>226</v>
      </c>
      <c r="C289" s="78" t="s">
        <v>159</v>
      </c>
      <c r="D289" s="71" t="s">
        <v>18</v>
      </c>
      <c r="E289" s="37">
        <v>9.26</v>
      </c>
      <c r="F289" s="38">
        <f>IF(AND(E289&gt;6,E289&lt;12.5),ROUNDDOWN(58.015*(12.5-E289)^1.62,0),0)</f>
        <v>389</v>
      </c>
      <c r="G289" s="45">
        <v>324</v>
      </c>
      <c r="H289" s="40">
        <f>IF(AND(G289&gt;180,G289&lt;600),ROUNDDOWN(0.34354*(G289-180)^1.4,0),"0")</f>
        <v>361</v>
      </c>
      <c r="I289" s="41">
        <v>24</v>
      </c>
      <c r="J289" s="40">
        <f>IF(I289&gt;5,ROUNDDOWN(12.33*(I289-5)^1.1,0),0)</f>
        <v>314</v>
      </c>
      <c r="K289" s="11">
        <f>IF(B289&gt;0,E289+0.24,"")</f>
        <v>9.5</v>
      </c>
      <c r="L289" s="42">
        <f>IF(B289&gt;0,F289+H289+J289,"")</f>
        <v>1064</v>
      </c>
    </row>
    <row r="290" spans="1:12" ht="15" customHeight="1" x14ac:dyDescent="0.25">
      <c r="A290" s="33">
        <v>15</v>
      </c>
      <c r="B290" s="34" t="s">
        <v>227</v>
      </c>
      <c r="C290" s="35" t="s">
        <v>159</v>
      </c>
      <c r="D290" s="36" t="s">
        <v>28</v>
      </c>
      <c r="E290" s="37">
        <v>8.52</v>
      </c>
      <c r="F290" s="38">
        <f>IF(AND(E290&gt;6,E290&lt;12.5),ROUNDDOWN(58.015*(12.5-E290)^1.62,0),0)</f>
        <v>543</v>
      </c>
      <c r="G290" s="45">
        <v>298</v>
      </c>
      <c r="H290" s="40">
        <f>IF(AND(G290&gt;180,G290&lt;600),ROUNDDOWN(0.34354*(G290-180)^1.4,0),"0")</f>
        <v>273</v>
      </c>
      <c r="I290" s="41">
        <v>20</v>
      </c>
      <c r="J290" s="40">
        <f>IF(I290&gt;5,ROUNDDOWN(12.33*(I290-5)^1.1,0),0)</f>
        <v>242</v>
      </c>
      <c r="K290" s="11">
        <f>IF(B290&gt;0,E290+0.24,"")</f>
        <v>8.76</v>
      </c>
      <c r="L290" s="42">
        <f>IF(B290&gt;0,F290+H290+J290,"")</f>
        <v>1058</v>
      </c>
    </row>
    <row r="291" spans="1:12" ht="15" customHeight="1" x14ac:dyDescent="0.25">
      <c r="A291" s="33">
        <v>16</v>
      </c>
      <c r="B291" s="34" t="s">
        <v>228</v>
      </c>
      <c r="C291" s="51" t="s">
        <v>159</v>
      </c>
      <c r="D291" s="36" t="s">
        <v>20</v>
      </c>
      <c r="E291" s="37">
        <v>9.0399999999999991</v>
      </c>
      <c r="F291" s="38">
        <f>IF(AND(E291&gt;6,E291&lt;12.5),ROUNDDOWN(58.015*(12.5-E291)^1.62,0),0)</f>
        <v>433</v>
      </c>
      <c r="G291" s="45">
        <v>298</v>
      </c>
      <c r="H291" s="40">
        <f>IF(AND(G291&gt;180,G291&lt;600),ROUNDDOWN(0.34354*(G291-180)^1.4,0),"0")</f>
        <v>273</v>
      </c>
      <c r="I291" s="41">
        <v>20</v>
      </c>
      <c r="J291" s="40">
        <f>IF(I291&gt;5,ROUNDDOWN(12.33*(I291-5)^1.1,0),0)</f>
        <v>242</v>
      </c>
      <c r="K291" s="11">
        <f>IF(B291&gt;0,E291+0.24,"")</f>
        <v>9.2799999999999994</v>
      </c>
      <c r="L291" s="42">
        <f>IF(B291&gt;0,F291+H291+J291,"")</f>
        <v>948</v>
      </c>
    </row>
    <row r="292" spans="1:12" ht="15" customHeight="1" x14ac:dyDescent="0.25">
      <c r="A292" s="33">
        <v>17</v>
      </c>
      <c r="B292" s="74" t="s">
        <v>229</v>
      </c>
      <c r="C292" s="43" t="s">
        <v>187</v>
      </c>
      <c r="D292" s="44" t="s">
        <v>22</v>
      </c>
      <c r="E292" s="37">
        <v>8.89</v>
      </c>
      <c r="F292" s="38">
        <f>IF(AND(E292&gt;6,E292&lt;12.5),ROUNDDOWN(58.015*(12.5-E292)^1.62,0),0)</f>
        <v>464</v>
      </c>
      <c r="G292" s="45">
        <v>303</v>
      </c>
      <c r="H292" s="40">
        <f>IF(AND(G292&gt;180,G292&lt;600),ROUNDDOWN(0.34354*(G292-180)^1.4,0),"0")</f>
        <v>289</v>
      </c>
      <c r="I292" s="41">
        <v>16</v>
      </c>
      <c r="J292" s="40">
        <f>IF(I292&gt;5,ROUNDDOWN(12.33*(I292-5)^1.1,0),0)</f>
        <v>172</v>
      </c>
      <c r="K292" s="11">
        <f>IF(B292&gt;0,E292+0.24,"")</f>
        <v>9.1300000000000008</v>
      </c>
      <c r="L292" s="42">
        <f>IF(B292&gt;0,F292+H292+J292,"")</f>
        <v>925</v>
      </c>
    </row>
    <row r="293" spans="1:12" ht="15" customHeight="1" x14ac:dyDescent="0.25">
      <c r="A293" s="33">
        <v>18</v>
      </c>
      <c r="B293" s="34" t="s">
        <v>230</v>
      </c>
      <c r="C293" s="35" t="s">
        <v>187</v>
      </c>
      <c r="D293" s="44" t="s">
        <v>22</v>
      </c>
      <c r="E293" s="37">
        <v>9.9700000000000006</v>
      </c>
      <c r="F293" s="38">
        <f>IF(AND(E293&gt;6,E293&lt;12.5),ROUNDDOWN(58.015*(12.5-E293)^1.62,0),0)</f>
        <v>260</v>
      </c>
      <c r="G293" s="39">
        <v>310</v>
      </c>
      <c r="H293" s="40">
        <f>IF(AND(G293&gt;180,G293&lt;600),ROUNDDOWN(0.34354*(G293-180)^1.4,0),"0")</f>
        <v>312</v>
      </c>
      <c r="I293" s="41">
        <v>26</v>
      </c>
      <c r="J293" s="40">
        <f>IF(I293&gt;5,ROUNDDOWN(12.33*(I293-5)^1.1,0),0)</f>
        <v>351</v>
      </c>
      <c r="K293" s="11">
        <f>IF(B293&gt;0,E293+0.24,"")</f>
        <v>10.210000000000001</v>
      </c>
      <c r="L293" s="42">
        <f>IF(B293&gt;0,F293+H293+J293,"")</f>
        <v>923</v>
      </c>
    </row>
    <row r="294" spans="1:12" ht="15" customHeight="1" x14ac:dyDescent="0.25">
      <c r="A294" s="33">
        <v>19</v>
      </c>
      <c r="B294" s="34" t="s">
        <v>231</v>
      </c>
      <c r="C294" s="51" t="s">
        <v>96</v>
      </c>
      <c r="D294" s="44" t="s">
        <v>232</v>
      </c>
      <c r="E294" s="37">
        <v>8.6300000000000008</v>
      </c>
      <c r="F294" s="38">
        <f>IF(AND(E294&gt;6,E294&lt;12.5),ROUNDDOWN(58.015*(12.5-E294)^1.62,0),0)</f>
        <v>519</v>
      </c>
      <c r="G294" s="39">
        <v>247</v>
      </c>
      <c r="H294" s="40">
        <f>IF(AND(G294&gt;180,G294&lt;600),ROUNDDOWN(0.34354*(G294-180)^1.4,0),"0")</f>
        <v>123</v>
      </c>
      <c r="I294" s="41">
        <v>21</v>
      </c>
      <c r="J294" s="40">
        <f>IF(I294&gt;5,ROUNDDOWN(12.33*(I294-5)^1.1,0),0)</f>
        <v>260</v>
      </c>
      <c r="K294" s="11">
        <f>IF(B294&gt;0,E294+0.24,"")</f>
        <v>8.870000000000001</v>
      </c>
      <c r="L294" s="42">
        <f>IF(B294&gt;0,F294+H294+J294,"")</f>
        <v>902</v>
      </c>
    </row>
    <row r="295" spans="1:12" ht="15" customHeight="1" x14ac:dyDescent="0.25">
      <c r="A295" s="33">
        <v>20</v>
      </c>
      <c r="B295" s="48" t="s">
        <v>233</v>
      </c>
      <c r="C295" s="43" t="s">
        <v>187</v>
      </c>
      <c r="D295" s="44" t="s">
        <v>22</v>
      </c>
      <c r="E295" s="37">
        <v>9.92</v>
      </c>
      <c r="F295" s="38">
        <f>IF(AND(E295&gt;6,E295&lt;12.5),ROUNDDOWN(58.015*(12.5-E295)^1.62,0),0)</f>
        <v>269</v>
      </c>
      <c r="G295" s="49">
        <v>256</v>
      </c>
      <c r="H295" s="40">
        <f>IF(AND(G295&gt;180,G295&lt;600),ROUNDDOWN(0.34354*(G295-180)^1.4,0),"0")</f>
        <v>147</v>
      </c>
      <c r="I295" s="41">
        <v>25</v>
      </c>
      <c r="J295" s="40">
        <f>IF(I295&gt;5,ROUNDDOWN(12.33*(I295-5)^1.1,0),0)</f>
        <v>332</v>
      </c>
      <c r="K295" s="11">
        <f>IF(B295&gt;0,E295+0.24,"")</f>
        <v>10.16</v>
      </c>
      <c r="L295" s="42">
        <f>IF(B295&gt;0,F295+H295+J295,"")</f>
        <v>748</v>
      </c>
    </row>
    <row r="296" spans="1:12" ht="15" customHeight="1" x14ac:dyDescent="0.25">
      <c r="A296" s="33">
        <v>21</v>
      </c>
      <c r="B296" s="75" t="s">
        <v>234</v>
      </c>
      <c r="C296" s="78" t="s">
        <v>159</v>
      </c>
      <c r="D296" s="71" t="s">
        <v>20</v>
      </c>
      <c r="E296" s="37">
        <v>10.19</v>
      </c>
      <c r="F296" s="38">
        <f>IF(AND(E296&gt;6,E296&lt;12.5),ROUNDDOWN(58.015*(12.5-E296)^1.62,0),0)</f>
        <v>225</v>
      </c>
      <c r="G296" s="45">
        <v>285</v>
      </c>
      <c r="H296" s="40">
        <f>IF(AND(G296&gt;180,G296&lt;600),ROUNDDOWN(0.34354*(G296-180)^1.4,0),"0")</f>
        <v>232</v>
      </c>
      <c r="I296" s="41">
        <v>21</v>
      </c>
      <c r="J296" s="40">
        <f>IF(I296&gt;5,ROUNDDOWN(12.33*(I296-5)^1.1,0),0)</f>
        <v>260</v>
      </c>
      <c r="K296" s="11">
        <f>IF(B296&gt;0,E296+0.24,"")</f>
        <v>10.43</v>
      </c>
      <c r="L296" s="42">
        <f>IF(B296&gt;0,F296+H296+J296,"")</f>
        <v>717</v>
      </c>
    </row>
    <row r="297" spans="1:12" ht="15" customHeight="1" x14ac:dyDescent="0.25">
      <c r="A297" s="33">
        <v>22</v>
      </c>
      <c r="B297" s="34" t="s">
        <v>235</v>
      </c>
      <c r="C297" s="35" t="s">
        <v>187</v>
      </c>
      <c r="D297" s="36" t="s">
        <v>69</v>
      </c>
      <c r="E297" s="37">
        <v>9.4700000000000006</v>
      </c>
      <c r="F297" s="38">
        <f>IF(AND(E297&gt;6,E297&lt;12.5),ROUNDDOWN(58.015*(12.5-E297)^1.62,0),0)</f>
        <v>349</v>
      </c>
      <c r="G297" s="45">
        <v>238</v>
      </c>
      <c r="H297" s="40">
        <f>IF(AND(G297&gt;180,G297&lt;600),ROUNDDOWN(0.34354*(G297-180)^1.4,0),"0")</f>
        <v>101</v>
      </c>
      <c r="I297" s="41">
        <v>18</v>
      </c>
      <c r="J297" s="40">
        <f>IF(I297&gt;5,ROUNDDOWN(12.33*(I297-5)^1.1,0),0)</f>
        <v>207</v>
      </c>
      <c r="K297" s="11">
        <f>IF(B297&gt;0,E297+0.24,"")</f>
        <v>9.7100000000000009</v>
      </c>
      <c r="L297" s="42">
        <f>IF(B297&gt;0,F297+H297+J297,"")</f>
        <v>657</v>
      </c>
    </row>
    <row r="307" spans="1:12" ht="23.4" thickBot="1" x14ac:dyDescent="0.45">
      <c r="A307" s="1" t="s">
        <v>38</v>
      </c>
      <c r="B307" s="2" t="s">
        <v>0</v>
      </c>
      <c r="C307" s="54"/>
      <c r="D307" s="3"/>
      <c r="E307" s="80" t="s">
        <v>39</v>
      </c>
      <c r="F307" s="56" t="s">
        <v>212</v>
      </c>
      <c r="G307" s="57" t="s">
        <v>3</v>
      </c>
      <c r="H307" s="58"/>
      <c r="I307" s="59"/>
      <c r="J307" s="60"/>
      <c r="K307" s="10"/>
      <c r="L307" s="11"/>
    </row>
    <row r="308" spans="1:12" x14ac:dyDescent="0.25">
      <c r="A308" s="1"/>
      <c r="B308" s="61" t="str">
        <f>IF([1]vzor!C370&gt;0,[1]vzor!C370,"Vyplňte místo a datum závodu v listu VZOR")</f>
        <v>Vyplňte místo a datum závodu v listu VZOR</v>
      </c>
      <c r="C308" s="62"/>
      <c r="D308" s="63"/>
      <c r="E308" s="16"/>
      <c r="F308" s="16"/>
      <c r="G308" s="32"/>
      <c r="H308" s="64"/>
      <c r="I308" s="32"/>
      <c r="J308" s="64"/>
      <c r="K308" s="11"/>
      <c r="L308" s="22" t="s">
        <v>6</v>
      </c>
    </row>
    <row r="309" spans="1:12" x14ac:dyDescent="0.25">
      <c r="A309" s="1"/>
      <c r="B309" s="23" t="s">
        <v>7</v>
      </c>
      <c r="C309" s="65" t="s">
        <v>8</v>
      </c>
      <c r="D309" s="81" t="s">
        <v>9</v>
      </c>
      <c r="E309" s="26" t="s">
        <v>10</v>
      </c>
      <c r="F309" s="27" t="s">
        <v>11</v>
      </c>
      <c r="G309" s="66" t="s">
        <v>12</v>
      </c>
      <c r="H309" s="67" t="s">
        <v>11</v>
      </c>
      <c r="I309" s="66" t="s">
        <v>13</v>
      </c>
      <c r="J309" s="67" t="s">
        <v>11</v>
      </c>
      <c r="K309" s="11"/>
      <c r="L309" s="32" t="s">
        <v>11</v>
      </c>
    </row>
    <row r="310" spans="1:12" ht="15" customHeight="1" x14ac:dyDescent="0.25">
      <c r="A310" s="33">
        <v>1</v>
      </c>
      <c r="B310" s="75" t="s">
        <v>259</v>
      </c>
      <c r="C310" s="78" t="s">
        <v>159</v>
      </c>
      <c r="D310" s="36" t="s">
        <v>20</v>
      </c>
      <c r="E310" s="37">
        <v>7.46</v>
      </c>
      <c r="F310" s="38">
        <f>IF(AND(E310&gt;6,E310&lt;12.5),ROUNDDOWN(58.015*(12.5-E310)^1.62,0),0)</f>
        <v>797</v>
      </c>
      <c r="G310" s="49">
        <v>407</v>
      </c>
      <c r="H310" s="40">
        <f>IF(AND(G310&gt;180,G310&lt;600),ROUNDDOWN(0.34354*(G310-180)^1.4,0),"0")</f>
        <v>682</v>
      </c>
      <c r="I310" s="41">
        <v>26</v>
      </c>
      <c r="J310" s="40">
        <f>IF(I310&gt;5,ROUNDDOWN(12.33*(I310-5)^1.15,0),0)</f>
        <v>408</v>
      </c>
      <c r="K310" s="11">
        <f>IF(B310&gt;0,E310+0.24,"")</f>
        <v>7.7</v>
      </c>
      <c r="L310" s="42">
        <f>IF(B310&gt;0,F310+H310+J310,"")</f>
        <v>1887</v>
      </c>
    </row>
    <row r="311" spans="1:12" ht="15" customHeight="1" x14ac:dyDescent="0.25">
      <c r="A311" s="33">
        <v>2</v>
      </c>
      <c r="B311" s="34" t="s">
        <v>236</v>
      </c>
      <c r="C311" s="35" t="s">
        <v>187</v>
      </c>
      <c r="D311" s="36" t="s">
        <v>69</v>
      </c>
      <c r="E311" s="37">
        <v>7.88</v>
      </c>
      <c r="F311" s="38">
        <f>IF(AND(E311&gt;6,E311&lt;12.5),ROUNDDOWN(58.015*(12.5-E311)^1.62,0),0)</f>
        <v>692</v>
      </c>
      <c r="G311" s="39">
        <v>370</v>
      </c>
      <c r="H311" s="40">
        <f>IF(AND(G311&gt;180,G311&lt;600),ROUNDDOWN(0.34354*(G311-180)^1.4,0),"0")</f>
        <v>532</v>
      </c>
      <c r="I311" s="41">
        <v>24</v>
      </c>
      <c r="J311" s="40">
        <f>IF(I311&gt;5,ROUNDDOWN(12.33*(I311-5)^1.15,0),0)</f>
        <v>364</v>
      </c>
      <c r="K311" s="11">
        <f>IF(B311&gt;0,E311+0.24,"")</f>
        <v>8.1199999999999992</v>
      </c>
      <c r="L311" s="42">
        <f>IF(B311&gt;0,F311+H311+J311,"")</f>
        <v>1588</v>
      </c>
    </row>
    <row r="312" spans="1:12" ht="15" customHeight="1" x14ac:dyDescent="0.25">
      <c r="A312" s="33">
        <v>3</v>
      </c>
      <c r="B312" s="48" t="s">
        <v>237</v>
      </c>
      <c r="C312" s="73" t="s">
        <v>187</v>
      </c>
      <c r="D312" s="44" t="s">
        <v>22</v>
      </c>
      <c r="E312" s="37">
        <v>8.39</v>
      </c>
      <c r="F312" s="38">
        <f>IF(AND(E312&gt;6,E312&lt;12.5),ROUNDDOWN(58.015*(12.5-E312)^1.62,0),0)</f>
        <v>572</v>
      </c>
      <c r="G312" s="45">
        <v>355</v>
      </c>
      <c r="H312" s="40">
        <f>IF(AND(G312&gt;180,G312&lt;600),ROUNDDOWN(0.34354*(G312-180)^1.4,0),"0")</f>
        <v>474</v>
      </c>
      <c r="I312" s="41">
        <v>22</v>
      </c>
      <c r="J312" s="40">
        <f>IF(I312&gt;5,ROUNDDOWN(12.33*(I312-5)^1.15,0),0)</f>
        <v>320</v>
      </c>
      <c r="K312" s="11">
        <f>IF(B312&gt;0,E312+0.24,"")</f>
        <v>8.6300000000000008</v>
      </c>
      <c r="L312" s="42">
        <f>IF(B312&gt;0,F312+H312+J312,"")</f>
        <v>1366</v>
      </c>
    </row>
    <row r="313" spans="1:12" ht="15" customHeight="1" x14ac:dyDescent="0.25">
      <c r="A313" s="33">
        <v>4</v>
      </c>
      <c r="B313" s="75" t="s">
        <v>238</v>
      </c>
      <c r="C313" s="78" t="s">
        <v>187</v>
      </c>
      <c r="D313" s="71" t="s">
        <v>20</v>
      </c>
      <c r="E313" s="37">
        <v>8.02</v>
      </c>
      <c r="F313" s="38">
        <f>IF(AND(E313&gt;6,E313&lt;12.5),ROUNDDOWN(58.015*(12.5-E313)^1.62,0),0)</f>
        <v>658</v>
      </c>
      <c r="G313" s="45">
        <v>350</v>
      </c>
      <c r="H313" s="40">
        <f>IF(AND(G313&gt;180,G313&lt;600),ROUNDDOWN(0.34354*(G313-180)^1.4,0),"0")</f>
        <v>455</v>
      </c>
      <c r="I313" s="41">
        <v>15</v>
      </c>
      <c r="J313" s="40">
        <f>IF(I313&gt;5,ROUNDDOWN(12.33*(I313-5)^1.15,0),0)</f>
        <v>174</v>
      </c>
      <c r="K313" s="11">
        <f>IF(B313&gt;0,E313+0.24,"")</f>
        <v>8.26</v>
      </c>
      <c r="L313" s="42">
        <f>IF(B313&gt;0,F313+H313+J313,"")</f>
        <v>1287</v>
      </c>
    </row>
    <row r="314" spans="1:12" ht="15" customHeight="1" x14ac:dyDescent="0.25">
      <c r="A314" s="33">
        <v>5</v>
      </c>
      <c r="B314" s="82" t="s">
        <v>239</v>
      </c>
      <c r="C314" s="83" t="s">
        <v>159</v>
      </c>
      <c r="D314" s="36" t="s">
        <v>240</v>
      </c>
      <c r="E314" s="37">
        <v>8.34</v>
      </c>
      <c r="F314" s="38">
        <f>IF(AND(E314&gt;6,E314&lt;12.5),ROUNDDOWN(58.015*(12.5-E314)^1.62,0),0)</f>
        <v>584</v>
      </c>
      <c r="G314" s="39">
        <v>360</v>
      </c>
      <c r="H314" s="40">
        <f>IF(AND(G314&gt;180,G314&lt;600),ROUNDDOWN(0.34354*(G314-180)^1.4,0),"0")</f>
        <v>493</v>
      </c>
      <c r="I314" s="41">
        <v>16</v>
      </c>
      <c r="J314" s="40">
        <f>IF(I314&gt;5,ROUNDDOWN(12.33*(I314-5)^1.15,0),0)</f>
        <v>194</v>
      </c>
      <c r="K314" s="11">
        <f>IF(B314&gt;0,E314+0.24,"")</f>
        <v>8.58</v>
      </c>
      <c r="L314" s="42">
        <f>IF(B314&gt;0,F314+H314+J314,"")</f>
        <v>1271</v>
      </c>
    </row>
    <row r="315" spans="1:12" ht="15" customHeight="1" x14ac:dyDescent="0.25">
      <c r="A315" s="33">
        <v>6</v>
      </c>
      <c r="B315" s="34" t="s">
        <v>241</v>
      </c>
      <c r="C315" s="69" t="s">
        <v>187</v>
      </c>
      <c r="D315" s="44" t="s">
        <v>22</v>
      </c>
      <c r="E315" s="37">
        <v>8.19</v>
      </c>
      <c r="F315" s="38">
        <f>IF(AND(E315&gt;6,E315&lt;12.5),ROUNDDOWN(58.015*(12.5-E315)^1.62,0),0)</f>
        <v>618</v>
      </c>
      <c r="G315" s="39">
        <v>312</v>
      </c>
      <c r="H315" s="40">
        <f>IF(AND(G315&gt;180,G315&lt;600),ROUNDDOWN(0.34354*(G315-180)^1.4,0),"0")</f>
        <v>319</v>
      </c>
      <c r="I315" s="41">
        <v>18</v>
      </c>
      <c r="J315" s="40">
        <f>IF(I315&gt;5,ROUNDDOWN(12.33*(I315-5)^1.15,0),0)</f>
        <v>235</v>
      </c>
      <c r="K315" s="11">
        <f>IF(B315&gt;0,E315+0.24,"")</f>
        <v>8.43</v>
      </c>
      <c r="L315" s="42">
        <f>IF(B315&gt;0,F315+H315+J315,"")</f>
        <v>1172</v>
      </c>
    </row>
    <row r="316" spans="1:12" ht="15" customHeight="1" x14ac:dyDescent="0.25">
      <c r="A316" s="33">
        <v>7</v>
      </c>
      <c r="B316" s="34" t="s">
        <v>242</v>
      </c>
      <c r="C316" s="35" t="s">
        <v>187</v>
      </c>
      <c r="D316" s="36" t="s">
        <v>240</v>
      </c>
      <c r="E316" s="37">
        <v>8.39</v>
      </c>
      <c r="F316" s="38">
        <f>IF(AND(E316&gt;6,E316&lt;12.5),ROUNDDOWN(58.015*(12.5-E316)^1.62,0),0)</f>
        <v>572</v>
      </c>
      <c r="G316" s="45">
        <v>345</v>
      </c>
      <c r="H316" s="40">
        <f>IF(AND(G316&gt;180,G316&lt;600),ROUNDDOWN(0.34354*(G316-180)^1.4,0),"0")</f>
        <v>436</v>
      </c>
      <c r="I316" s="41">
        <v>13</v>
      </c>
      <c r="J316" s="40">
        <f>IF(I316&gt;5,ROUNDDOWN(12.33*(I316-5)^1.15,0),0)</f>
        <v>134</v>
      </c>
      <c r="K316" s="11">
        <f>IF(B316&gt;0,E316+0.24,"")</f>
        <v>8.6300000000000008</v>
      </c>
      <c r="L316" s="42">
        <f>IF(B316&gt;0,F316+H316+J316,"")</f>
        <v>1142</v>
      </c>
    </row>
    <row r="317" spans="1:12" ht="15" customHeight="1" x14ac:dyDescent="0.25">
      <c r="A317" s="33">
        <v>8</v>
      </c>
      <c r="B317" s="34" t="s">
        <v>243</v>
      </c>
      <c r="C317" s="69" t="s">
        <v>159</v>
      </c>
      <c r="D317" s="44" t="s">
        <v>22</v>
      </c>
      <c r="E317" s="37">
        <v>8.5500000000000007</v>
      </c>
      <c r="F317" s="38">
        <f>IF(AND(E317&gt;6,E317&lt;12.5),ROUNDDOWN(58.015*(12.5-E317)^1.62,0),0)</f>
        <v>537</v>
      </c>
      <c r="G317" s="45">
        <v>316</v>
      </c>
      <c r="H317" s="40">
        <f>IF(AND(G317&gt;180,G317&lt;600),ROUNDDOWN(0.34354*(G317-180)^1.4,0),"0")</f>
        <v>333</v>
      </c>
      <c r="I317" s="41">
        <v>16</v>
      </c>
      <c r="J317" s="40">
        <f>IF(I317&gt;5,ROUNDDOWN(12.33*(I317-5)^1.15,0),0)</f>
        <v>194</v>
      </c>
      <c r="K317" s="11">
        <f>IF(B317&gt;0,E317+0.24,"")</f>
        <v>8.7900000000000009</v>
      </c>
      <c r="L317" s="42">
        <f>IF(B317&gt;0,F317+H317+J317,"")</f>
        <v>1064</v>
      </c>
    </row>
    <row r="318" spans="1:12" ht="15" customHeight="1" x14ac:dyDescent="0.25">
      <c r="A318" s="33">
        <v>9</v>
      </c>
      <c r="B318" s="82" t="s">
        <v>244</v>
      </c>
      <c r="C318" s="35" t="s">
        <v>159</v>
      </c>
      <c r="D318" s="36" t="s">
        <v>240</v>
      </c>
      <c r="E318" s="37">
        <v>8.41</v>
      </c>
      <c r="F318" s="38">
        <f>IF(AND(E318&gt;6,E318&lt;12.5),ROUNDDOWN(58.015*(12.5-E318)^1.62,0),0)</f>
        <v>568</v>
      </c>
      <c r="G318" s="45">
        <v>310</v>
      </c>
      <c r="H318" s="40">
        <f>IF(AND(G318&gt;180,G318&lt;600),ROUNDDOWN(0.34354*(G318-180)^1.4,0),"0")</f>
        <v>312</v>
      </c>
      <c r="I318" s="41">
        <v>14</v>
      </c>
      <c r="J318" s="40">
        <f>IF(I318&gt;5,ROUNDDOWN(12.33*(I318-5)^1.15,0),0)</f>
        <v>154</v>
      </c>
      <c r="K318" s="11">
        <f>IF(B318&gt;0,E318+0.24,"")</f>
        <v>8.65</v>
      </c>
      <c r="L318" s="42">
        <f>IF(B318&gt;0,F318+H318+J318,"")</f>
        <v>1034</v>
      </c>
    </row>
    <row r="319" spans="1:12" ht="15" customHeight="1" x14ac:dyDescent="0.25">
      <c r="A319" s="33">
        <v>10</v>
      </c>
      <c r="B319" s="34" t="s">
        <v>245</v>
      </c>
      <c r="C319" s="51" t="s">
        <v>159</v>
      </c>
      <c r="D319" s="71" t="s">
        <v>18</v>
      </c>
      <c r="E319" s="37">
        <v>9.06</v>
      </c>
      <c r="F319" s="38">
        <f>IF(AND(E319&gt;6,E319&lt;12.5),ROUNDDOWN(58.015*(12.5-E319)^1.62,0),0)</f>
        <v>429</v>
      </c>
      <c r="G319" s="45">
        <v>291</v>
      </c>
      <c r="H319" s="40">
        <f>IF(AND(G319&gt;180,G319&lt;600),ROUNDDOWN(0.34354*(G319-180)^1.4,0),"0")</f>
        <v>250</v>
      </c>
      <c r="I319" s="41">
        <v>20</v>
      </c>
      <c r="J319" s="40">
        <f>IF(I319&gt;5,ROUNDDOWN(12.33*(I319-5)^1.15,0),0)</f>
        <v>277</v>
      </c>
      <c r="K319" s="11">
        <f>IF(B319&gt;0,E319+0.24,"")</f>
        <v>9.3000000000000007</v>
      </c>
      <c r="L319" s="42">
        <f>IF(B319&gt;0,F319+H319+J319,"")</f>
        <v>956</v>
      </c>
    </row>
    <row r="320" spans="1:12" ht="15" customHeight="1" x14ac:dyDescent="0.25">
      <c r="A320" s="33">
        <v>11</v>
      </c>
      <c r="B320" s="34" t="s">
        <v>246</v>
      </c>
      <c r="C320" s="35" t="s">
        <v>187</v>
      </c>
      <c r="D320" s="36" t="s">
        <v>28</v>
      </c>
      <c r="E320" s="37">
        <v>8.67</v>
      </c>
      <c r="F320" s="38">
        <f>IF(AND(E320&gt;6,E320&lt;12.5),ROUNDDOWN(58.015*(12.5-E320)^1.62,0),0)</f>
        <v>510</v>
      </c>
      <c r="G320" s="45">
        <v>300</v>
      </c>
      <c r="H320" s="40">
        <f>IF(AND(G320&gt;180,G320&lt;600),ROUNDDOWN(0.34354*(G320-180)^1.4,0),"0")</f>
        <v>279</v>
      </c>
      <c r="I320" s="41">
        <v>14</v>
      </c>
      <c r="J320" s="40">
        <f>IF(I320&gt;5,ROUNDDOWN(12.33*(I320-5)^1.15,0),0)</f>
        <v>154</v>
      </c>
      <c r="K320" s="11">
        <f>IF(B320&gt;0,E320+0.24,"")</f>
        <v>8.91</v>
      </c>
      <c r="L320" s="42">
        <f>IF(B320&gt;0,F320+H320+J320,"")</f>
        <v>943</v>
      </c>
    </row>
    <row r="321" spans="1:12" ht="15" customHeight="1" x14ac:dyDescent="0.25">
      <c r="A321" s="33">
        <v>12</v>
      </c>
      <c r="B321" s="75" t="s">
        <v>247</v>
      </c>
      <c r="C321" s="84" t="s">
        <v>159</v>
      </c>
      <c r="D321" s="44" t="s">
        <v>22</v>
      </c>
      <c r="E321" s="37">
        <v>8.6</v>
      </c>
      <c r="F321" s="38">
        <f>IF(AND(E321&gt;6,E321&lt;12.5),ROUNDDOWN(58.015*(12.5-E321)^1.62,0),0)</f>
        <v>526</v>
      </c>
      <c r="G321" s="45">
        <v>303</v>
      </c>
      <c r="H321" s="40">
        <f>IF(AND(G321&gt;180,G321&lt;600),ROUNDDOWN(0.34354*(G321-180)^1.4,0),"0")</f>
        <v>289</v>
      </c>
      <c r="I321" s="41">
        <v>11</v>
      </c>
      <c r="J321" s="40">
        <f>IF(I321&gt;5,ROUNDDOWN(12.33*(I321-5)^1.15,0),0)</f>
        <v>96</v>
      </c>
      <c r="K321" s="11">
        <f>IF(B321&gt;0,E321+0.24,"")</f>
        <v>8.84</v>
      </c>
      <c r="L321" s="42">
        <f>IF(B321&gt;0,F321+H321+J321,"")</f>
        <v>911</v>
      </c>
    </row>
    <row r="322" spans="1:12" ht="15" customHeight="1" x14ac:dyDescent="0.25">
      <c r="A322" s="33">
        <v>13</v>
      </c>
      <c r="B322" s="34" t="s">
        <v>248</v>
      </c>
      <c r="C322" s="35" t="s">
        <v>159</v>
      </c>
      <c r="D322" s="36" t="s">
        <v>18</v>
      </c>
      <c r="E322" s="37">
        <v>9.52</v>
      </c>
      <c r="F322" s="38">
        <f>IF(AND(E322&gt;6,E322&lt;12.5),ROUNDDOWN(58.015*(12.5-E322)^1.62,0),0)</f>
        <v>340</v>
      </c>
      <c r="G322" s="39">
        <v>300</v>
      </c>
      <c r="H322" s="40">
        <f>IF(AND(G322&gt;180,G322&lt;600),ROUNDDOWN(0.34354*(G322-180)^1.4,0),"0")</f>
        <v>279</v>
      </c>
      <c r="I322" s="41">
        <v>20</v>
      </c>
      <c r="J322" s="40">
        <f>IF(I322&gt;5,ROUNDDOWN(12.33*(I322-5)^1.15,0),0)</f>
        <v>277</v>
      </c>
      <c r="K322" s="11">
        <f>IF(B322&gt;0,E322+0.24,"")</f>
        <v>9.76</v>
      </c>
      <c r="L322" s="42">
        <f>IF(B322&gt;0,F322+H322+J322,"")</f>
        <v>896</v>
      </c>
    </row>
    <row r="323" spans="1:12" ht="15" customHeight="1" x14ac:dyDescent="0.25">
      <c r="A323" s="33">
        <v>14</v>
      </c>
      <c r="B323" s="48" t="s">
        <v>249</v>
      </c>
      <c r="C323" s="51" t="s">
        <v>159</v>
      </c>
      <c r="D323" s="72" t="s">
        <v>22</v>
      </c>
      <c r="E323" s="37">
        <v>9.58</v>
      </c>
      <c r="F323" s="38">
        <f>IF(AND(E323&gt;6,E323&lt;12.5),ROUNDDOWN(58.015*(12.5-E323)^1.62,0),0)</f>
        <v>329</v>
      </c>
      <c r="G323" s="39">
        <v>298</v>
      </c>
      <c r="H323" s="40">
        <f>IF(AND(G323&gt;180,G323&lt;600),ROUNDDOWN(0.34354*(G323-180)^1.4,0),"0")</f>
        <v>273</v>
      </c>
      <c r="I323" s="41">
        <v>19</v>
      </c>
      <c r="J323" s="40">
        <f>IF(I323&gt;5,ROUNDDOWN(12.33*(I323-5)^1.15,0),0)</f>
        <v>256</v>
      </c>
      <c r="K323" s="11">
        <f>IF(B323&gt;0,E323+0.24,"")</f>
        <v>9.82</v>
      </c>
      <c r="L323" s="42">
        <f>IF(B323&gt;0,F323+H323+J323,"")</f>
        <v>858</v>
      </c>
    </row>
    <row r="324" spans="1:12" ht="15" customHeight="1" x14ac:dyDescent="0.25">
      <c r="A324" s="33">
        <v>15</v>
      </c>
      <c r="B324" s="75" t="s">
        <v>250</v>
      </c>
      <c r="C324" s="78"/>
      <c r="D324" s="71" t="s">
        <v>28</v>
      </c>
      <c r="E324" s="37">
        <v>8.67</v>
      </c>
      <c r="F324" s="38">
        <f>IF(AND(E324&gt;6,E324&lt;12.5),ROUNDDOWN(58.015*(12.5-E324)^1.62,0),0)</f>
        <v>510</v>
      </c>
      <c r="G324" s="45">
        <v>283</v>
      </c>
      <c r="H324" s="40">
        <f>IF(AND(G324&gt;180,G324&lt;600),ROUNDDOWN(0.34354*(G324-180)^1.4,0),"0")</f>
        <v>225</v>
      </c>
      <c r="I324" s="41">
        <v>11</v>
      </c>
      <c r="J324" s="40">
        <f>IF(I324&gt;5,ROUNDDOWN(12.33*(I324-5)^1.15,0),0)</f>
        <v>96</v>
      </c>
      <c r="K324" s="11">
        <f>IF(B324&gt;0,E324+0.24,"")</f>
        <v>8.91</v>
      </c>
      <c r="L324" s="42">
        <f>IF(B324&gt;0,F324+H324+J324,"")</f>
        <v>831</v>
      </c>
    </row>
    <row r="325" spans="1:12" ht="15" customHeight="1" x14ac:dyDescent="0.25">
      <c r="A325" s="33">
        <v>16</v>
      </c>
      <c r="B325" s="34" t="s">
        <v>251</v>
      </c>
      <c r="C325" s="35" t="s">
        <v>187</v>
      </c>
      <c r="D325" s="85" t="s">
        <v>69</v>
      </c>
      <c r="E325" s="37">
        <v>9.34</v>
      </c>
      <c r="F325" s="38">
        <f>IF(AND(E325&gt;6,E325&lt;12.5),ROUNDDOWN(58.015*(12.5-E325)^1.62,0),0)</f>
        <v>374</v>
      </c>
      <c r="G325" s="45">
        <v>290</v>
      </c>
      <c r="H325" s="40">
        <f>IF(AND(G325&gt;180,G325&lt;600),ROUNDDOWN(0.34354*(G325-180)^1.4,0),"0")</f>
        <v>247</v>
      </c>
      <c r="I325" s="41">
        <v>15</v>
      </c>
      <c r="J325" s="40">
        <f>IF(I325&gt;5,ROUNDDOWN(12.33*(I325-5)^1.15,0),0)</f>
        <v>174</v>
      </c>
      <c r="K325" s="11">
        <f>IF(B325&gt;0,E325+0.24,"")</f>
        <v>9.58</v>
      </c>
      <c r="L325" s="42">
        <f>IF(B325&gt;0,F325+H325+J325,"")</f>
        <v>795</v>
      </c>
    </row>
    <row r="326" spans="1:12" ht="15" customHeight="1" x14ac:dyDescent="0.25">
      <c r="A326" s="33">
        <v>17</v>
      </c>
      <c r="B326" s="34" t="s">
        <v>252</v>
      </c>
      <c r="C326" s="35" t="s">
        <v>187</v>
      </c>
      <c r="D326" s="71" t="s">
        <v>18</v>
      </c>
      <c r="E326" s="37">
        <v>9.08</v>
      </c>
      <c r="F326" s="38">
        <f>IF(AND(E326&gt;6,E326&lt;12.5),ROUNDDOWN(58.015*(12.5-E326)^1.62,0),0)</f>
        <v>425</v>
      </c>
      <c r="G326" s="39">
        <v>250</v>
      </c>
      <c r="H326" s="40">
        <f>IF(AND(G326&gt;180,G326&lt;600),ROUNDDOWN(0.34354*(G326-180)^1.4,0),"0")</f>
        <v>131</v>
      </c>
      <c r="I326" s="41">
        <v>13</v>
      </c>
      <c r="J326" s="40">
        <f>IF(I326&gt;5,ROUNDDOWN(12.33*(I326-5)^1.15,0),0)</f>
        <v>134</v>
      </c>
      <c r="K326" s="11">
        <f>IF(B326&gt;0,E326+0.24,"")</f>
        <v>9.32</v>
      </c>
      <c r="L326" s="42">
        <f>IF(B326&gt;0,F326+H326+J326,"")</f>
        <v>690</v>
      </c>
    </row>
    <row r="327" spans="1:12" ht="15" customHeight="1" x14ac:dyDescent="0.25">
      <c r="A327" s="33">
        <v>18</v>
      </c>
      <c r="B327" s="34" t="s">
        <v>253</v>
      </c>
      <c r="C327" s="51" t="s">
        <v>187</v>
      </c>
      <c r="D327" s="79" t="s">
        <v>69</v>
      </c>
      <c r="E327" s="37">
        <v>10.02</v>
      </c>
      <c r="F327" s="38">
        <f>IF(AND(E327&gt;6,E327&lt;12.5),ROUNDDOWN(58.015*(12.5-E327)^1.62,0),0)</f>
        <v>252</v>
      </c>
      <c r="G327" s="45">
        <v>273</v>
      </c>
      <c r="H327" s="40">
        <f>IF(AND(G327&gt;180,G327&lt;600),ROUNDDOWN(0.34354*(G327-180)^1.4,0),"0")</f>
        <v>195</v>
      </c>
      <c r="I327" s="41">
        <v>16</v>
      </c>
      <c r="J327" s="40">
        <f>IF(I327&gt;5,ROUNDDOWN(12.33*(I327-5)^1.15,0),0)</f>
        <v>194</v>
      </c>
      <c r="K327" s="11">
        <f>IF(B327&gt;0,E327+0.24,"")</f>
        <v>10.26</v>
      </c>
      <c r="L327" s="42">
        <f>IF(B327&gt;0,F327+H327+J327,"")</f>
        <v>641</v>
      </c>
    </row>
    <row r="328" spans="1:12" ht="15" customHeight="1" x14ac:dyDescent="0.25">
      <c r="A328" s="33">
        <v>19</v>
      </c>
      <c r="B328" s="86" t="s">
        <v>254</v>
      </c>
      <c r="C328" s="76" t="s">
        <v>187</v>
      </c>
      <c r="D328" s="72" t="s">
        <v>22</v>
      </c>
      <c r="E328" s="37">
        <v>9.65</v>
      </c>
      <c r="F328" s="38">
        <f>IF(AND(E328&gt;6,E328&lt;12.5),ROUNDDOWN(58.015*(12.5-E328)^1.62,0),0)</f>
        <v>316</v>
      </c>
      <c r="G328" s="39">
        <v>230</v>
      </c>
      <c r="H328" s="40">
        <f>IF(AND(G328&gt;180,G328&lt;600),ROUNDDOWN(0.34354*(G328-180)^1.4,0),"0")</f>
        <v>82</v>
      </c>
      <c r="I328" s="41">
        <v>16</v>
      </c>
      <c r="J328" s="40">
        <f>IF(I328&gt;5,ROUNDDOWN(12.33*(I328-5)^1.15,0),0)</f>
        <v>194</v>
      </c>
      <c r="K328" s="11">
        <f>IF(B328&gt;0,E328+0.24,"")</f>
        <v>9.89</v>
      </c>
      <c r="L328" s="42">
        <f>IF(B328&gt;0,F328+H328+J328,"")</f>
        <v>592</v>
      </c>
    </row>
    <row r="329" spans="1:12" ht="15" customHeight="1" x14ac:dyDescent="0.25">
      <c r="A329" s="33">
        <v>20</v>
      </c>
      <c r="B329" s="34" t="s">
        <v>255</v>
      </c>
      <c r="C329" s="35" t="s">
        <v>187</v>
      </c>
      <c r="D329" s="36" t="s">
        <v>69</v>
      </c>
      <c r="E329" s="37">
        <v>10.18</v>
      </c>
      <c r="F329" s="38">
        <f>IF(AND(E329&gt;6,E329&lt;12.5),ROUNDDOWN(58.015*(12.5-E329)^1.62,0),0)</f>
        <v>226</v>
      </c>
      <c r="G329" s="39">
        <v>260</v>
      </c>
      <c r="H329" s="40">
        <f>IF(AND(G329&gt;180,G329&lt;600),ROUNDDOWN(0.34354*(G329-180)^1.4,0),"0")</f>
        <v>158</v>
      </c>
      <c r="I329" s="41">
        <v>14</v>
      </c>
      <c r="J329" s="40">
        <f>IF(I329&gt;5,ROUNDDOWN(12.33*(I329-5)^1.15,0),0)</f>
        <v>154</v>
      </c>
      <c r="K329" s="11">
        <f>IF(B329&gt;0,E329+0.24,"")</f>
        <v>10.42</v>
      </c>
      <c r="L329" s="42">
        <f>IF(B329&gt;0,F329+H329+J329,"")</f>
        <v>538</v>
      </c>
    </row>
    <row r="330" spans="1:12" ht="15" customHeight="1" x14ac:dyDescent="0.25">
      <c r="A330" s="33">
        <v>21</v>
      </c>
      <c r="B330" s="48" t="s">
        <v>256</v>
      </c>
      <c r="C330" s="73" t="s">
        <v>187</v>
      </c>
      <c r="D330" s="44" t="s">
        <v>22</v>
      </c>
      <c r="E330" s="37">
        <v>10.46</v>
      </c>
      <c r="F330" s="38">
        <f>IF(AND(E330&gt;6,E330&lt;12.5),ROUNDDOWN(58.015*(12.5-E330)^1.62,0),0)</f>
        <v>184</v>
      </c>
      <c r="G330" s="39">
        <v>238</v>
      </c>
      <c r="H330" s="40">
        <f>IF(AND(G330&gt;180,G330&lt;600),ROUNDDOWN(0.34354*(G330-180)^1.4,0),"0")</f>
        <v>101</v>
      </c>
      <c r="I330" s="41">
        <v>11</v>
      </c>
      <c r="J330" s="40">
        <f>IF(I330&gt;5,ROUNDDOWN(12.33*(I330-5)^1.15,0),0)</f>
        <v>96</v>
      </c>
      <c r="K330" s="11">
        <f>IF(B330&gt;0,E330+0.24,"")</f>
        <v>10.700000000000001</v>
      </c>
      <c r="L330" s="42">
        <f>IF(B330&gt;0,F330+H330+J330,"")</f>
        <v>381</v>
      </c>
    </row>
    <row r="331" spans="1:12" ht="15" customHeight="1" x14ac:dyDescent="0.25">
      <c r="A331" s="33">
        <v>22</v>
      </c>
      <c r="B331" s="48" t="s">
        <v>257</v>
      </c>
      <c r="C331" s="43" t="s">
        <v>187</v>
      </c>
      <c r="D331" s="44" t="s">
        <v>22</v>
      </c>
      <c r="E331" s="37">
        <v>10.42</v>
      </c>
      <c r="F331" s="38">
        <f>IF(AND(E331&gt;6,E331&lt;12.5),ROUNDDOWN(58.015*(12.5-E331)^1.62,0),0)</f>
        <v>190</v>
      </c>
      <c r="G331" s="45">
        <v>236</v>
      </c>
      <c r="H331" s="40">
        <f>IF(AND(G331&gt;180,G331&lt;600),ROUNDDOWN(0.34354*(G331-180)^1.4,0),"0")</f>
        <v>96</v>
      </c>
      <c r="I331" s="41">
        <v>10</v>
      </c>
      <c r="J331" s="40">
        <f>IF(I331&gt;5,ROUNDDOWN(12.33*(I331-5)^1.15,0),0)</f>
        <v>78</v>
      </c>
      <c r="K331" s="11">
        <f>IF(B331&gt;0,E331+0.24,"")</f>
        <v>10.66</v>
      </c>
      <c r="L331" s="42">
        <f>IF(B331&gt;0,F331+H331+J331,"")</f>
        <v>364</v>
      </c>
    </row>
    <row r="332" spans="1:12" ht="15" customHeight="1" x14ac:dyDescent="0.25">
      <c r="A332" s="33">
        <v>23</v>
      </c>
      <c r="B332" s="48" t="s">
        <v>258</v>
      </c>
      <c r="C332" s="43" t="s">
        <v>187</v>
      </c>
      <c r="D332" s="44" t="s">
        <v>22</v>
      </c>
      <c r="E332" s="37">
        <v>12.28</v>
      </c>
      <c r="F332" s="38">
        <f>IF(AND(E332&gt;6,E332&lt;12.5),ROUNDDOWN(58.015*(12.5-E332)^1.62,0),0)</f>
        <v>4</v>
      </c>
      <c r="G332" s="39">
        <v>215</v>
      </c>
      <c r="H332" s="40">
        <f>IF(AND(G332&gt;180,G332&lt;600),ROUNDDOWN(0.34354*(G332-180)^1.4,0),"0")</f>
        <v>49</v>
      </c>
      <c r="I332" s="41">
        <v>14</v>
      </c>
      <c r="J332" s="40">
        <f>IF(I332&gt;5,ROUNDDOWN(12.33*(I332-5)^1.15,0),0)</f>
        <v>154</v>
      </c>
      <c r="K332" s="11">
        <f>IF(B332&gt;0,E332+0.24,"")</f>
        <v>12.52</v>
      </c>
      <c r="L332" s="42">
        <f>IF(B332&gt;0,F332+H332+J332,"")</f>
        <v>207</v>
      </c>
    </row>
  </sheetData>
  <mergeCells count="25">
    <mergeCell ref="B308:D308"/>
    <mergeCell ref="E308:F308"/>
    <mergeCell ref="H239:I239"/>
    <mergeCell ref="B240:D240"/>
    <mergeCell ref="E240:F240"/>
    <mergeCell ref="B274:D274"/>
    <mergeCell ref="E274:F274"/>
    <mergeCell ref="H307:I307"/>
    <mergeCell ref="B139:D139"/>
    <mergeCell ref="E139:F139"/>
    <mergeCell ref="H170:I170"/>
    <mergeCell ref="B171:D171"/>
    <mergeCell ref="E171:F171"/>
    <mergeCell ref="B206:D206"/>
    <mergeCell ref="E206:F206"/>
    <mergeCell ref="B70:D70"/>
    <mergeCell ref="E70:F70"/>
    <mergeCell ref="H102:I102"/>
    <mergeCell ref="B103:D103"/>
    <mergeCell ref="E103:F103"/>
    <mergeCell ref="B2:D2"/>
    <mergeCell ref="E2:F2"/>
    <mergeCell ref="H35:I35"/>
    <mergeCell ref="B36:D36"/>
    <mergeCell ref="E36:F36"/>
  </mergeCells>
  <pageMargins left="0.70866141732283472" right="0.70866141732283472" top="0.59055118110236227" bottom="0.3937007874015748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Button 18">
              <controlPr defaultSize="0" print="0" autoFill="0" autoLine="0" autoPict="0" macro="[1]!DATA_SERADIT7_a_z">
                <anchor moveWithCells="1" sizeWithCells="1">
                  <from>
                    <xdr:col>3</xdr:col>
                    <xdr:colOff>1066800</xdr:colOff>
                    <xdr:row>68</xdr:row>
                    <xdr:rowOff>7620</xdr:rowOff>
                  </from>
                  <to>
                    <xdr:col>3</xdr:col>
                    <xdr:colOff>1722120</xdr:colOff>
                    <xdr:row>69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2023-05-18T11:43:37Z</cp:lastPrinted>
  <dcterms:created xsi:type="dcterms:W3CDTF">2023-05-18T11:21:38Z</dcterms:created>
  <dcterms:modified xsi:type="dcterms:W3CDTF">2023-05-18T11:47:36Z</dcterms:modified>
</cp:coreProperties>
</file>